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naM\Desktop\"/>
    </mc:Choice>
  </mc:AlternateContent>
  <bookViews>
    <workbookView xWindow="0" yWindow="0" windowWidth="21570" windowHeight="11565" tabRatio="915"/>
  </bookViews>
  <sheets>
    <sheet name="O&amp;G Price &amp; Volume" sheetId="5" r:id="rId1"/>
    <sheet name="Natural Gas by Basin" sheetId="11" r:id="rId2"/>
    <sheet name="Resource Share by Owner" sheetId="8" r:id="rId3"/>
    <sheet name="State Land Office Revenues" sheetId="1" r:id="rId4"/>
    <sheet name="State Land Office Distributions" sheetId="10" r:id="rId5"/>
    <sheet name="General Fund" sheetId="3" r:id="rId6"/>
    <sheet name="O&amp;G Withholding" sheetId="7" r:id="rId7"/>
    <sheet name="Severance Tax &amp; STPF" sheetId="4" r:id="rId8"/>
    <sheet name="LGPF" sheetId="12" r:id="rId9"/>
    <sheet name="Ad Valorem Taxes" sheetId="2" r:id="rId10"/>
    <sheet name="AV County Data" sheetId="6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2" i="5" l="1"/>
  <c r="D482" i="5"/>
  <c r="F481" i="5"/>
  <c r="D481" i="5"/>
  <c r="F480" i="5"/>
  <c r="D480" i="5"/>
  <c r="F479" i="5"/>
  <c r="D479" i="5"/>
  <c r="F478" i="5"/>
  <c r="D478" i="5"/>
  <c r="F477" i="5"/>
  <c r="D477" i="5"/>
  <c r="F476" i="5"/>
  <c r="D476" i="5"/>
  <c r="F475" i="5"/>
  <c r="D475" i="5"/>
  <c r="F474" i="5"/>
  <c r="D474" i="5"/>
  <c r="F473" i="5"/>
  <c r="D473" i="5"/>
  <c r="F472" i="5"/>
  <c r="D472" i="5"/>
  <c r="F471" i="5"/>
  <c r="D471" i="5"/>
  <c r="D15" i="2" l="1"/>
  <c r="AJ24" i="2"/>
  <c r="AJ19" i="2"/>
  <c r="D14" i="2"/>
  <c r="AJ13" i="2"/>
  <c r="AJ8" i="2" l="1"/>
  <c r="U38" i="2"/>
  <c r="T38" i="2"/>
  <c r="T26" i="2"/>
  <c r="T27" i="2"/>
  <c r="T28" i="2"/>
  <c r="T29" i="2"/>
  <c r="T30" i="2"/>
  <c r="T31" i="2"/>
  <c r="T32" i="2"/>
  <c r="T33" i="2"/>
  <c r="T34" i="2"/>
  <c r="T35" i="2"/>
  <c r="T36" i="2"/>
  <c r="T37" i="2"/>
  <c r="T25" i="2"/>
  <c r="T10" i="2"/>
  <c r="T11" i="2"/>
  <c r="T12" i="2"/>
  <c r="T13" i="2"/>
  <c r="T14" i="2"/>
  <c r="T15" i="2"/>
  <c r="T16" i="2"/>
  <c r="T17" i="2"/>
  <c r="T18" i="2"/>
  <c r="T19" i="2"/>
  <c r="T20" i="2"/>
  <c r="T9" i="2"/>
  <c r="T21" i="2" s="1"/>
  <c r="U21" i="2" s="1"/>
  <c r="BF24" i="6"/>
  <c r="BF25" i="6"/>
  <c r="BF26" i="6"/>
  <c r="BF27" i="6"/>
  <c r="BF28" i="6"/>
  <c r="BF29" i="6"/>
  <c r="BF30" i="6"/>
  <c r="BF31" i="6"/>
  <c r="BF32" i="6"/>
  <c r="BF33" i="6"/>
  <c r="BF34" i="6"/>
  <c r="BF23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B23" i="6"/>
  <c r="G17" i="1"/>
  <c r="C17" i="1" s="1"/>
  <c r="G16" i="1"/>
  <c r="C16" i="1"/>
  <c r="G15" i="1"/>
  <c r="T8" i="1"/>
  <c r="BF9" i="6" l="1"/>
  <c r="BF10" i="6"/>
  <c r="BF11" i="6"/>
  <c r="BF12" i="6"/>
  <c r="BF13" i="6"/>
  <c r="BF14" i="6"/>
  <c r="BF15" i="6"/>
  <c r="BF16" i="6"/>
  <c r="BF17" i="6"/>
  <c r="BF18" i="6"/>
  <c r="BF19" i="6"/>
  <c r="BF8" i="6"/>
  <c r="AQ9" i="6"/>
  <c r="AQ10" i="6"/>
  <c r="AQ11" i="6"/>
  <c r="AQ12" i="6"/>
  <c r="AQ13" i="6"/>
  <c r="AQ14" i="6"/>
  <c r="AQ15" i="6"/>
  <c r="AQ16" i="6"/>
  <c r="AQ17" i="6"/>
  <c r="AQ18" i="6"/>
  <c r="AQ19" i="6"/>
  <c r="AQ8" i="6"/>
  <c r="AB8" i="6"/>
  <c r="AC8" i="6" s="1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J7" i="10" l="1"/>
  <c r="A41" i="3"/>
  <c r="A42" i="3" s="1"/>
  <c r="A43" i="3" s="1"/>
  <c r="A17" i="8" l="1"/>
  <c r="A18" i="8" s="1"/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C33" i="10" l="1"/>
  <c r="D33" i="10" s="1"/>
  <c r="E33" i="10" s="1"/>
  <c r="F33" i="10" s="1"/>
  <c r="G33" i="10" s="1"/>
  <c r="H33" i="10" s="1"/>
  <c r="C15" i="1" l="1"/>
  <c r="C14" i="1"/>
  <c r="C13" i="1"/>
  <c r="C12" i="1"/>
  <c r="C11" i="1"/>
  <c r="C10" i="1"/>
  <c r="C9" i="1"/>
  <c r="C8" i="1"/>
  <c r="D9" i="2" l="1"/>
  <c r="D10" i="2"/>
  <c r="D11" i="2"/>
  <c r="D12" i="2"/>
  <c r="D13" i="2"/>
  <c r="D8" i="2"/>
  <c r="M8" i="1"/>
  <c r="N8" i="1" s="1"/>
  <c r="O8" i="1" s="1"/>
  <c r="P8" i="1" s="1"/>
  <c r="Q8" i="1" s="1"/>
  <c r="R8" i="1" s="1"/>
  <c r="F49" i="6" l="1"/>
  <c r="F48" i="6"/>
  <c r="F47" i="6"/>
  <c r="F46" i="6"/>
  <c r="F45" i="6"/>
  <c r="F44" i="6"/>
  <c r="F43" i="6"/>
  <c r="F42" i="6"/>
  <c r="F41" i="6"/>
  <c r="F40" i="6"/>
  <c r="F39" i="6"/>
  <c r="F38" i="6"/>
  <c r="B13" i="7" l="1"/>
  <c r="B12" i="7"/>
  <c r="B11" i="7"/>
  <c r="B10" i="7"/>
  <c r="B9" i="7"/>
  <c r="B8" i="7"/>
  <c r="C7" i="10" l="1"/>
  <c r="D7" i="10" s="1"/>
  <c r="E7" i="10" s="1"/>
  <c r="F7" i="10" s="1"/>
  <c r="G7" i="10" s="1"/>
  <c r="H7" i="10" s="1"/>
  <c r="BM163" i="11" l="1"/>
  <c r="BL163" i="11"/>
  <c r="BK163" i="11"/>
  <c r="BC163" i="11"/>
  <c r="BB163" i="11"/>
  <c r="BA163" i="11"/>
  <c r="AT163" i="11"/>
  <c r="AS163" i="11"/>
  <c r="AR163" i="11"/>
  <c r="AK163" i="11"/>
  <c r="AJ163" i="11"/>
  <c r="AI163" i="11"/>
  <c r="AB163" i="11"/>
  <c r="AA163" i="11"/>
  <c r="Z163" i="11"/>
  <c r="S163" i="11"/>
  <c r="R163" i="11"/>
  <c r="Q163" i="11"/>
  <c r="J163" i="11"/>
  <c r="I163" i="11"/>
  <c r="H163" i="11"/>
  <c r="BM162" i="11"/>
  <c r="BL162" i="11"/>
  <c r="BK162" i="11"/>
  <c r="BC162" i="11"/>
  <c r="BB162" i="11"/>
  <c r="BA162" i="11"/>
  <c r="AT162" i="11"/>
  <c r="AS162" i="11"/>
  <c r="AR162" i="11"/>
  <c r="AK162" i="11"/>
  <c r="AJ162" i="11"/>
  <c r="AI162" i="11"/>
  <c r="AB162" i="11"/>
  <c r="AA162" i="11"/>
  <c r="Z162" i="11"/>
  <c r="S162" i="11"/>
  <c r="R162" i="11"/>
  <c r="Q162" i="11"/>
  <c r="J162" i="11"/>
  <c r="I162" i="11"/>
  <c r="H162" i="11"/>
  <c r="BM161" i="11"/>
  <c r="BL161" i="11"/>
  <c r="BK161" i="11"/>
  <c r="BC161" i="11"/>
  <c r="BB161" i="11"/>
  <c r="BA161" i="11"/>
  <c r="AT161" i="11"/>
  <c r="AS161" i="11"/>
  <c r="AR161" i="11"/>
  <c r="AK161" i="11"/>
  <c r="AJ161" i="11"/>
  <c r="AI161" i="11"/>
  <c r="AB161" i="11"/>
  <c r="AA161" i="11"/>
  <c r="Z161" i="11"/>
  <c r="S161" i="11"/>
  <c r="R161" i="11"/>
  <c r="Q161" i="11"/>
  <c r="J161" i="11"/>
  <c r="I161" i="11"/>
  <c r="H161" i="11"/>
  <c r="BM160" i="11"/>
  <c r="BL160" i="11"/>
  <c r="BK160" i="11"/>
  <c r="BC160" i="11"/>
  <c r="BB160" i="11"/>
  <c r="BA160" i="11"/>
  <c r="AT160" i="11"/>
  <c r="AS160" i="11"/>
  <c r="AR160" i="11"/>
  <c r="AK160" i="11"/>
  <c r="AJ160" i="11"/>
  <c r="AI160" i="11"/>
  <c r="AB160" i="11"/>
  <c r="AA160" i="11"/>
  <c r="Z160" i="11"/>
  <c r="S160" i="11"/>
  <c r="R160" i="11"/>
  <c r="Q160" i="11"/>
  <c r="J160" i="11"/>
  <c r="I160" i="11"/>
  <c r="H160" i="11"/>
  <c r="BM159" i="11"/>
  <c r="BL159" i="11"/>
  <c r="BK159" i="11"/>
  <c r="BC159" i="11"/>
  <c r="BB159" i="11"/>
  <c r="BA159" i="11"/>
  <c r="AT159" i="11"/>
  <c r="AS159" i="11"/>
  <c r="AR159" i="11"/>
  <c r="AK159" i="11"/>
  <c r="AJ159" i="11"/>
  <c r="AI159" i="11"/>
  <c r="AB159" i="11"/>
  <c r="AA159" i="11"/>
  <c r="Z159" i="11"/>
  <c r="S159" i="11"/>
  <c r="R159" i="11"/>
  <c r="Q159" i="11"/>
  <c r="J159" i="11"/>
  <c r="I159" i="11"/>
  <c r="H159" i="11"/>
  <c r="BM158" i="11"/>
  <c r="BL158" i="11"/>
  <c r="BK158" i="11"/>
  <c r="BC158" i="11"/>
  <c r="BB158" i="11"/>
  <c r="BA158" i="11"/>
  <c r="AT158" i="11"/>
  <c r="AS158" i="11"/>
  <c r="AR158" i="11"/>
  <c r="AK158" i="11"/>
  <c r="AJ158" i="11"/>
  <c r="AI158" i="11"/>
  <c r="AB158" i="11"/>
  <c r="AA158" i="11"/>
  <c r="Z158" i="11"/>
  <c r="S158" i="11"/>
  <c r="R158" i="11"/>
  <c r="Q158" i="11"/>
  <c r="J158" i="11"/>
  <c r="I158" i="11"/>
  <c r="H158" i="11"/>
  <c r="BM157" i="11"/>
  <c r="BL157" i="11"/>
  <c r="BK157" i="11"/>
  <c r="BC157" i="11"/>
  <c r="BB157" i="11"/>
  <c r="BA157" i="11"/>
  <c r="AT157" i="11"/>
  <c r="AS157" i="11"/>
  <c r="AR157" i="11"/>
  <c r="AK157" i="11"/>
  <c r="AJ157" i="11"/>
  <c r="AI157" i="11"/>
  <c r="AB157" i="11"/>
  <c r="AA157" i="11"/>
  <c r="Z157" i="11"/>
  <c r="S157" i="11"/>
  <c r="R157" i="11"/>
  <c r="Q157" i="11"/>
  <c r="J157" i="11"/>
  <c r="I157" i="11"/>
  <c r="H157" i="11"/>
  <c r="BM156" i="11"/>
  <c r="BL156" i="11"/>
  <c r="BK156" i="11"/>
  <c r="BC156" i="11"/>
  <c r="BB156" i="11"/>
  <c r="BA156" i="11"/>
  <c r="AT156" i="11"/>
  <c r="AS156" i="11"/>
  <c r="AR156" i="11"/>
  <c r="AK156" i="11"/>
  <c r="AJ156" i="11"/>
  <c r="AI156" i="11"/>
  <c r="AB156" i="11"/>
  <c r="AA156" i="11"/>
  <c r="Z156" i="11"/>
  <c r="S156" i="11"/>
  <c r="R156" i="11"/>
  <c r="Q156" i="11"/>
  <c r="J156" i="11"/>
  <c r="I156" i="11"/>
  <c r="H156" i="11"/>
  <c r="BM155" i="11"/>
  <c r="BL155" i="11"/>
  <c r="BK155" i="11"/>
  <c r="BC155" i="11"/>
  <c r="BB155" i="11"/>
  <c r="BA155" i="11"/>
  <c r="AT155" i="11"/>
  <c r="AS155" i="11"/>
  <c r="AR155" i="11"/>
  <c r="AK155" i="11"/>
  <c r="AJ155" i="11"/>
  <c r="AI155" i="11"/>
  <c r="AB155" i="11"/>
  <c r="AA155" i="11"/>
  <c r="Z155" i="11"/>
  <c r="S155" i="11"/>
  <c r="R155" i="11"/>
  <c r="Q155" i="11"/>
  <c r="J155" i="11"/>
  <c r="I155" i="11"/>
  <c r="H155" i="11"/>
  <c r="BM154" i="11"/>
  <c r="BL154" i="11"/>
  <c r="BK154" i="11"/>
  <c r="BC154" i="11"/>
  <c r="BB154" i="11"/>
  <c r="BA154" i="11"/>
  <c r="AT154" i="11"/>
  <c r="AS154" i="11"/>
  <c r="AR154" i="11"/>
  <c r="AK154" i="11"/>
  <c r="AJ154" i="11"/>
  <c r="AI154" i="11"/>
  <c r="AB154" i="11"/>
  <c r="AA154" i="11"/>
  <c r="Z154" i="11"/>
  <c r="S154" i="11"/>
  <c r="R154" i="11"/>
  <c r="Q154" i="11"/>
  <c r="J154" i="11"/>
  <c r="I154" i="11"/>
  <c r="H154" i="11"/>
  <c r="BM153" i="11"/>
  <c r="BL153" i="11"/>
  <c r="BK153" i="11"/>
  <c r="BC153" i="11"/>
  <c r="BB153" i="11"/>
  <c r="BA153" i="11"/>
  <c r="AT153" i="11"/>
  <c r="AS153" i="11"/>
  <c r="AR153" i="11"/>
  <c r="AK153" i="11"/>
  <c r="AJ153" i="11"/>
  <c r="AI153" i="11"/>
  <c r="AB153" i="11"/>
  <c r="AA153" i="11"/>
  <c r="Z153" i="11"/>
  <c r="S153" i="11"/>
  <c r="R153" i="11"/>
  <c r="Q153" i="11"/>
  <c r="J153" i="11"/>
  <c r="I153" i="11"/>
  <c r="H153" i="11"/>
  <c r="BM152" i="11"/>
  <c r="BL152" i="11"/>
  <c r="BK152" i="11"/>
  <c r="BC152" i="11"/>
  <c r="BB152" i="11"/>
  <c r="BA152" i="11"/>
  <c r="AT152" i="11"/>
  <c r="AS152" i="11"/>
  <c r="AR152" i="11"/>
  <c r="AK152" i="11"/>
  <c r="AJ152" i="11"/>
  <c r="AI152" i="11"/>
  <c r="AB152" i="11"/>
  <c r="AA152" i="11"/>
  <c r="Z152" i="11"/>
  <c r="S152" i="11"/>
  <c r="R152" i="11"/>
  <c r="Q152" i="11"/>
  <c r="J152" i="11"/>
  <c r="I152" i="11"/>
  <c r="H152" i="11"/>
  <c r="BM151" i="11"/>
  <c r="BL151" i="11"/>
  <c r="BK151" i="11"/>
  <c r="BC151" i="11"/>
  <c r="BB151" i="11"/>
  <c r="BA151" i="11"/>
  <c r="AT151" i="11"/>
  <c r="AS151" i="11"/>
  <c r="AR151" i="11"/>
  <c r="AK151" i="11"/>
  <c r="AJ151" i="11"/>
  <c r="AI151" i="11"/>
  <c r="AB151" i="11"/>
  <c r="AA151" i="11"/>
  <c r="Z151" i="11"/>
  <c r="S151" i="11"/>
  <c r="R151" i="11"/>
  <c r="Q151" i="11"/>
  <c r="J151" i="11"/>
  <c r="I151" i="11"/>
  <c r="H151" i="11"/>
  <c r="BM150" i="11"/>
  <c r="BL150" i="11"/>
  <c r="BK150" i="11"/>
  <c r="BC150" i="11"/>
  <c r="BB150" i="11"/>
  <c r="BA150" i="11"/>
  <c r="AT150" i="11"/>
  <c r="AS150" i="11"/>
  <c r="AR150" i="11"/>
  <c r="AK150" i="11"/>
  <c r="AJ150" i="11"/>
  <c r="AI150" i="11"/>
  <c r="AB150" i="11"/>
  <c r="AA150" i="11"/>
  <c r="Z150" i="11"/>
  <c r="S150" i="11"/>
  <c r="R150" i="11"/>
  <c r="Q150" i="11"/>
  <c r="J150" i="11"/>
  <c r="I150" i="11"/>
  <c r="H150" i="11"/>
  <c r="BM149" i="11"/>
  <c r="BL149" i="11"/>
  <c r="BK149" i="11"/>
  <c r="BC149" i="11"/>
  <c r="BB149" i="11"/>
  <c r="BA149" i="11"/>
  <c r="AT149" i="11"/>
  <c r="AS149" i="11"/>
  <c r="AR149" i="11"/>
  <c r="AK149" i="11"/>
  <c r="AJ149" i="11"/>
  <c r="AI149" i="11"/>
  <c r="AB149" i="11"/>
  <c r="AA149" i="11"/>
  <c r="Z149" i="11"/>
  <c r="S149" i="11"/>
  <c r="R149" i="11"/>
  <c r="Q149" i="11"/>
  <c r="J149" i="11"/>
  <c r="I149" i="11"/>
  <c r="H149" i="11"/>
  <c r="BM148" i="11"/>
  <c r="BL148" i="11"/>
  <c r="BK148" i="11"/>
  <c r="BC148" i="11"/>
  <c r="BB148" i="11"/>
  <c r="BA148" i="11"/>
  <c r="AT148" i="11"/>
  <c r="AS148" i="11"/>
  <c r="AR148" i="11"/>
  <c r="AK148" i="11"/>
  <c r="AJ148" i="11"/>
  <c r="AI148" i="11"/>
  <c r="AB148" i="11"/>
  <c r="AA148" i="11"/>
  <c r="Z148" i="11"/>
  <c r="S148" i="11"/>
  <c r="R148" i="11"/>
  <c r="Q148" i="11"/>
  <c r="J148" i="11"/>
  <c r="I148" i="11"/>
  <c r="H148" i="11"/>
  <c r="BM147" i="11"/>
  <c r="BL147" i="11"/>
  <c r="BK147" i="11"/>
  <c r="BC147" i="11"/>
  <c r="BB147" i="11"/>
  <c r="BA147" i="11"/>
  <c r="AT147" i="11"/>
  <c r="AS147" i="11"/>
  <c r="AR147" i="11"/>
  <c r="AK147" i="11"/>
  <c r="AJ147" i="11"/>
  <c r="AI147" i="11"/>
  <c r="AB147" i="11"/>
  <c r="AA147" i="11"/>
  <c r="Z147" i="11"/>
  <c r="S147" i="11"/>
  <c r="R147" i="11"/>
  <c r="Q147" i="11"/>
  <c r="J147" i="11"/>
  <c r="I147" i="11"/>
  <c r="H147" i="11"/>
  <c r="BM146" i="11"/>
  <c r="BL146" i="11"/>
  <c r="BK146" i="11"/>
  <c r="BC146" i="11"/>
  <c r="BB146" i="11"/>
  <c r="BA146" i="11"/>
  <c r="AT146" i="11"/>
  <c r="AS146" i="11"/>
  <c r="AR146" i="11"/>
  <c r="AK146" i="11"/>
  <c r="AJ146" i="11"/>
  <c r="AI146" i="11"/>
  <c r="AB146" i="11"/>
  <c r="AA146" i="11"/>
  <c r="Z146" i="11"/>
  <c r="S146" i="11"/>
  <c r="R146" i="11"/>
  <c r="Q146" i="11"/>
  <c r="J146" i="11"/>
  <c r="I146" i="11"/>
  <c r="H146" i="11"/>
  <c r="BM145" i="11"/>
  <c r="BL145" i="11"/>
  <c r="BK145" i="11"/>
  <c r="BC145" i="11"/>
  <c r="BB145" i="11"/>
  <c r="BA145" i="11"/>
  <c r="AT145" i="11"/>
  <c r="AS145" i="11"/>
  <c r="AR145" i="11"/>
  <c r="AK145" i="11"/>
  <c r="AJ145" i="11"/>
  <c r="AI145" i="11"/>
  <c r="AB145" i="11"/>
  <c r="AA145" i="11"/>
  <c r="Z145" i="11"/>
  <c r="S145" i="11"/>
  <c r="R145" i="11"/>
  <c r="Q145" i="11"/>
  <c r="J145" i="11"/>
  <c r="I145" i="11"/>
  <c r="H145" i="11"/>
  <c r="BM144" i="11"/>
  <c r="BL144" i="11"/>
  <c r="BK144" i="11"/>
  <c r="BC144" i="11"/>
  <c r="BB144" i="11"/>
  <c r="BA144" i="11"/>
  <c r="AT144" i="11"/>
  <c r="AS144" i="11"/>
  <c r="AR144" i="11"/>
  <c r="AK144" i="11"/>
  <c r="AJ144" i="11"/>
  <c r="AI144" i="11"/>
  <c r="AB144" i="11"/>
  <c r="AA144" i="11"/>
  <c r="Z144" i="11"/>
  <c r="S144" i="11"/>
  <c r="R144" i="11"/>
  <c r="Q144" i="11"/>
  <c r="J144" i="11"/>
  <c r="I144" i="11"/>
  <c r="H144" i="11"/>
  <c r="BS143" i="11"/>
  <c r="BM143" i="11"/>
  <c r="BL143" i="11"/>
  <c r="BK143" i="11"/>
  <c r="BC143" i="11"/>
  <c r="BB143" i="11"/>
  <c r="BA143" i="11"/>
  <c r="AT143" i="11"/>
  <c r="AS143" i="11"/>
  <c r="AR143" i="11"/>
  <c r="AK143" i="11"/>
  <c r="AJ143" i="11"/>
  <c r="AI143" i="11"/>
  <c r="AB143" i="11"/>
  <c r="AA143" i="11"/>
  <c r="Z143" i="11"/>
  <c r="S143" i="11"/>
  <c r="R143" i="11"/>
  <c r="Q143" i="11"/>
  <c r="J143" i="11"/>
  <c r="I143" i="11"/>
  <c r="H143" i="11"/>
  <c r="BS142" i="11"/>
  <c r="BM142" i="11"/>
  <c r="BL142" i="11"/>
  <c r="BK142" i="11"/>
  <c r="BC142" i="11"/>
  <c r="BB142" i="11"/>
  <c r="BA142" i="11"/>
  <c r="AT142" i="11"/>
  <c r="AS142" i="11"/>
  <c r="AR142" i="11"/>
  <c r="AK142" i="11"/>
  <c r="AJ142" i="11"/>
  <c r="AI142" i="11"/>
  <c r="AB142" i="11"/>
  <c r="AA142" i="11"/>
  <c r="Z142" i="11"/>
  <c r="S142" i="11"/>
  <c r="R142" i="11"/>
  <c r="Q142" i="11"/>
  <c r="J142" i="11"/>
  <c r="I142" i="11"/>
  <c r="H142" i="11"/>
  <c r="BS141" i="11"/>
  <c r="BM141" i="11"/>
  <c r="BL141" i="11"/>
  <c r="BK141" i="11"/>
  <c r="BC141" i="11"/>
  <c r="BB141" i="11"/>
  <c r="BA141" i="11"/>
  <c r="AT141" i="11"/>
  <c r="AS141" i="11"/>
  <c r="AR141" i="11"/>
  <c r="AK141" i="11"/>
  <c r="AJ141" i="11"/>
  <c r="AI141" i="11"/>
  <c r="AB141" i="11"/>
  <c r="AA141" i="11"/>
  <c r="Z141" i="11"/>
  <c r="S141" i="11"/>
  <c r="R141" i="11"/>
  <c r="Q141" i="11"/>
  <c r="J141" i="11"/>
  <c r="I141" i="11"/>
  <c r="H141" i="11"/>
  <c r="BV140" i="11"/>
  <c r="BU140" i="11"/>
  <c r="BS140" i="11"/>
  <c r="BT140" i="11" s="1"/>
  <c r="BM140" i="11"/>
  <c r="BL140" i="11"/>
  <c r="BK140" i="11"/>
  <c r="BC140" i="11"/>
  <c r="BB140" i="11"/>
  <c r="BA140" i="11"/>
  <c r="AT140" i="11"/>
  <c r="AS140" i="11"/>
  <c r="AR140" i="11"/>
  <c r="AK140" i="11"/>
  <c r="AJ140" i="11"/>
  <c r="AI140" i="11"/>
  <c r="AB140" i="11"/>
  <c r="AA140" i="11"/>
  <c r="Z140" i="11"/>
  <c r="S140" i="11"/>
  <c r="R140" i="11"/>
  <c r="Q140" i="11"/>
  <c r="J140" i="11"/>
  <c r="I140" i="11"/>
  <c r="H140" i="11"/>
  <c r="BV139" i="11"/>
  <c r="BU139" i="11"/>
  <c r="BT139" i="11"/>
  <c r="BM139" i="11"/>
  <c r="BL139" i="11"/>
  <c r="BK139" i="11"/>
  <c r="BC139" i="11"/>
  <c r="BB139" i="11"/>
  <c r="BA139" i="11"/>
  <c r="AT139" i="11"/>
  <c r="AS139" i="11"/>
  <c r="AR139" i="11"/>
  <c r="AK139" i="11"/>
  <c r="AJ139" i="11"/>
  <c r="AI139" i="11"/>
  <c r="AB139" i="11"/>
  <c r="AA139" i="11"/>
  <c r="Z139" i="11"/>
  <c r="S139" i="11"/>
  <c r="R139" i="11"/>
  <c r="Q139" i="11"/>
  <c r="J139" i="11"/>
  <c r="I139" i="11"/>
  <c r="H139" i="11"/>
  <c r="BV138" i="11"/>
  <c r="BU138" i="11"/>
  <c r="BT138" i="11"/>
  <c r="BM138" i="11"/>
  <c r="BL138" i="11"/>
  <c r="BK138" i="11"/>
  <c r="BC138" i="11"/>
  <c r="BB138" i="11"/>
  <c r="BA138" i="11"/>
  <c r="AT138" i="11"/>
  <c r="AS138" i="11"/>
  <c r="AR138" i="11"/>
  <c r="AK138" i="11"/>
  <c r="AJ138" i="11"/>
  <c r="AI138" i="11"/>
  <c r="AB138" i="11"/>
  <c r="AA138" i="11"/>
  <c r="Z138" i="11"/>
  <c r="S138" i="11"/>
  <c r="R138" i="11"/>
  <c r="Q138" i="11"/>
  <c r="J138" i="11"/>
  <c r="I138" i="11"/>
  <c r="H138" i="11"/>
  <c r="BV137" i="11"/>
  <c r="BU137" i="11"/>
  <c r="BT137" i="11"/>
  <c r="BM137" i="11"/>
  <c r="BL137" i="11"/>
  <c r="BK137" i="11"/>
  <c r="BC137" i="11"/>
  <c r="BB137" i="11"/>
  <c r="BA137" i="11"/>
  <c r="AT137" i="11"/>
  <c r="AS137" i="11"/>
  <c r="AR137" i="11"/>
  <c r="AK137" i="11"/>
  <c r="AJ137" i="11"/>
  <c r="AI137" i="11"/>
  <c r="AB137" i="11"/>
  <c r="AA137" i="11"/>
  <c r="Z137" i="11"/>
  <c r="S137" i="11"/>
  <c r="R137" i="11"/>
  <c r="Q137" i="11"/>
  <c r="J137" i="11"/>
  <c r="I137" i="11"/>
  <c r="H137" i="11"/>
  <c r="BV136" i="11"/>
  <c r="BU136" i="11"/>
  <c r="BT136" i="11"/>
  <c r="BM136" i="11"/>
  <c r="BL136" i="11"/>
  <c r="BK136" i="11"/>
  <c r="BC136" i="11"/>
  <c r="BB136" i="11"/>
  <c r="BA136" i="11"/>
  <c r="AT136" i="11"/>
  <c r="AS136" i="11"/>
  <c r="AR136" i="11"/>
  <c r="AK136" i="11"/>
  <c r="AJ136" i="11"/>
  <c r="AI136" i="11"/>
  <c r="AB136" i="11"/>
  <c r="AA136" i="11"/>
  <c r="Z136" i="11"/>
  <c r="S136" i="11"/>
  <c r="R136" i="11"/>
  <c r="Q136" i="11"/>
  <c r="J136" i="11"/>
  <c r="I136" i="11"/>
  <c r="H136" i="11"/>
  <c r="BV135" i="11"/>
  <c r="BU135" i="11"/>
  <c r="BT135" i="11"/>
  <c r="BM135" i="11"/>
  <c r="BL135" i="11"/>
  <c r="BK135" i="11"/>
  <c r="BC135" i="11"/>
  <c r="BB135" i="11"/>
  <c r="BA135" i="11"/>
  <c r="AT135" i="11"/>
  <c r="AS135" i="11"/>
  <c r="AR135" i="11"/>
  <c r="AK135" i="11"/>
  <c r="AJ135" i="11"/>
  <c r="AI135" i="11"/>
  <c r="AB135" i="11"/>
  <c r="AA135" i="11"/>
  <c r="Z135" i="11"/>
  <c r="S135" i="11"/>
  <c r="R135" i="11"/>
  <c r="Q135" i="11"/>
  <c r="J135" i="11"/>
  <c r="I135" i="11"/>
  <c r="H135" i="11"/>
  <c r="BV134" i="11"/>
  <c r="BU134" i="11"/>
  <c r="BT134" i="11"/>
  <c r="BM134" i="11"/>
  <c r="BL134" i="11"/>
  <c r="BK134" i="11"/>
  <c r="BC134" i="11"/>
  <c r="BB134" i="11"/>
  <c r="BA134" i="11"/>
  <c r="AT134" i="11"/>
  <c r="AS134" i="11"/>
  <c r="AR134" i="11"/>
  <c r="AK134" i="11"/>
  <c r="AJ134" i="11"/>
  <c r="AI134" i="11"/>
  <c r="AB134" i="11"/>
  <c r="AA134" i="11"/>
  <c r="Z134" i="11"/>
  <c r="S134" i="11"/>
  <c r="R134" i="11"/>
  <c r="Q134" i="11"/>
  <c r="J134" i="11"/>
  <c r="I134" i="11"/>
  <c r="H134" i="11"/>
  <c r="BV133" i="11"/>
  <c r="BU133" i="11"/>
  <c r="BT133" i="11"/>
  <c r="BM133" i="11"/>
  <c r="BL133" i="11"/>
  <c r="BK133" i="11"/>
  <c r="BC133" i="11"/>
  <c r="BB133" i="11"/>
  <c r="BA133" i="11"/>
  <c r="AT133" i="11"/>
  <c r="AS133" i="11"/>
  <c r="AR133" i="11"/>
  <c r="AK133" i="11"/>
  <c r="AJ133" i="11"/>
  <c r="AI133" i="11"/>
  <c r="AB133" i="11"/>
  <c r="AA133" i="11"/>
  <c r="Z133" i="11"/>
  <c r="S133" i="11"/>
  <c r="R133" i="11"/>
  <c r="Q133" i="11"/>
  <c r="J133" i="11"/>
  <c r="I133" i="11"/>
  <c r="H133" i="11"/>
  <c r="BM132" i="11"/>
  <c r="BL132" i="11"/>
  <c r="BK132" i="11"/>
  <c r="BC132" i="11"/>
  <c r="BB132" i="11"/>
  <c r="BA132" i="11"/>
  <c r="AT132" i="11"/>
  <c r="AS132" i="11"/>
  <c r="AR132" i="11"/>
  <c r="AK132" i="11"/>
  <c r="AJ132" i="11"/>
  <c r="AI132" i="11"/>
  <c r="AB132" i="11"/>
  <c r="AA132" i="11"/>
  <c r="Z132" i="11"/>
  <c r="S132" i="11"/>
  <c r="R132" i="11"/>
  <c r="Q132" i="11"/>
  <c r="J132" i="11"/>
  <c r="I132" i="11"/>
  <c r="H132" i="11"/>
  <c r="BM131" i="11"/>
  <c r="BL131" i="11"/>
  <c r="BK131" i="11"/>
  <c r="BC131" i="11"/>
  <c r="BB131" i="11"/>
  <c r="BA131" i="11"/>
  <c r="AT131" i="11"/>
  <c r="AS131" i="11"/>
  <c r="AR131" i="11"/>
  <c r="AK131" i="11"/>
  <c r="AJ131" i="11"/>
  <c r="AI131" i="11"/>
  <c r="AB131" i="11"/>
  <c r="AA131" i="11"/>
  <c r="Z131" i="11"/>
  <c r="S131" i="11"/>
  <c r="R131" i="11"/>
  <c r="Q131" i="11"/>
  <c r="J131" i="11"/>
  <c r="I131" i="11"/>
  <c r="H131" i="11"/>
  <c r="BM130" i="11"/>
  <c r="BL130" i="11"/>
  <c r="BK130" i="11"/>
  <c r="BC130" i="11"/>
  <c r="BB130" i="11"/>
  <c r="BA130" i="11"/>
  <c r="AT130" i="11"/>
  <c r="AS130" i="11"/>
  <c r="AR130" i="11"/>
  <c r="AK130" i="11"/>
  <c r="AJ130" i="11"/>
  <c r="AI130" i="11"/>
  <c r="AB130" i="11"/>
  <c r="AA130" i="11"/>
  <c r="Z130" i="11"/>
  <c r="S130" i="11"/>
  <c r="R130" i="11"/>
  <c r="Q130" i="11"/>
  <c r="J130" i="11"/>
  <c r="I130" i="11"/>
  <c r="H130" i="11"/>
  <c r="BM129" i="11"/>
  <c r="BL129" i="11"/>
  <c r="BK129" i="11"/>
  <c r="BC129" i="11"/>
  <c r="BB129" i="11"/>
  <c r="AT129" i="11"/>
  <c r="AS129" i="11"/>
  <c r="AR129" i="11"/>
  <c r="AK129" i="11"/>
  <c r="AJ129" i="11"/>
  <c r="AI129" i="11"/>
  <c r="AB129" i="11"/>
  <c r="AA129" i="11"/>
  <c r="S129" i="11"/>
  <c r="R129" i="11"/>
  <c r="Q129" i="11"/>
  <c r="J129" i="11"/>
  <c r="I129" i="11"/>
  <c r="H129" i="11"/>
  <c r="BM128" i="11"/>
  <c r="BL128" i="11"/>
  <c r="BC128" i="11"/>
  <c r="BB128" i="11"/>
  <c r="AT128" i="11"/>
  <c r="AS128" i="11"/>
  <c r="AK128" i="11"/>
  <c r="AJ128" i="11"/>
  <c r="AB128" i="11"/>
  <c r="AA128" i="11"/>
  <c r="S128" i="11"/>
  <c r="R128" i="11"/>
  <c r="Q128" i="11"/>
  <c r="J128" i="11"/>
  <c r="I128" i="11"/>
  <c r="H128" i="11"/>
  <c r="BM127" i="11"/>
  <c r="BL127" i="11"/>
  <c r="BJ127" i="11"/>
  <c r="BC127" i="11"/>
  <c r="BB127" i="11"/>
  <c r="AZ127" i="11"/>
  <c r="AT127" i="11"/>
  <c r="AS127" i="11"/>
  <c r="AQ127" i="11"/>
  <c r="AK127" i="11"/>
  <c r="AJ127" i="11"/>
  <c r="AH127" i="11"/>
  <c r="AB127" i="11"/>
  <c r="AA127" i="11"/>
  <c r="Y127" i="11"/>
  <c r="S127" i="11"/>
  <c r="R127" i="11"/>
  <c r="P127" i="11"/>
  <c r="Q127" i="11" s="1"/>
  <c r="J127" i="11"/>
  <c r="I127" i="11"/>
  <c r="G127" i="11"/>
  <c r="H127" i="11" s="1"/>
  <c r="BM126" i="11"/>
  <c r="BL126" i="11"/>
  <c r="BJ126" i="11"/>
  <c r="BC126" i="11"/>
  <c r="BB126" i="11"/>
  <c r="AZ126" i="11"/>
  <c r="AT126" i="11"/>
  <c r="AS126" i="11"/>
  <c r="AQ126" i="11"/>
  <c r="AK126" i="11"/>
  <c r="AJ126" i="11"/>
  <c r="AH126" i="11"/>
  <c r="AB126" i="11"/>
  <c r="AA126" i="11"/>
  <c r="Y126" i="11"/>
  <c r="S126" i="11"/>
  <c r="R126" i="11"/>
  <c r="P126" i="11"/>
  <c r="J126" i="11"/>
  <c r="I126" i="11"/>
  <c r="G126" i="11"/>
  <c r="BM125" i="11"/>
  <c r="BL125" i="11"/>
  <c r="BJ125" i="11"/>
  <c r="BC125" i="11"/>
  <c r="BB125" i="11"/>
  <c r="AZ125" i="11"/>
  <c r="AT125" i="11"/>
  <c r="AS125" i="11"/>
  <c r="AQ125" i="11"/>
  <c r="AK125" i="11"/>
  <c r="AJ125" i="11"/>
  <c r="AH125" i="11"/>
  <c r="AB125" i="11"/>
  <c r="AA125" i="11"/>
  <c r="Y125" i="11"/>
  <c r="S125" i="11"/>
  <c r="R125" i="11"/>
  <c r="P125" i="11"/>
  <c r="J125" i="11"/>
  <c r="I125" i="11"/>
  <c r="G125" i="11"/>
  <c r="BM124" i="11"/>
  <c r="BL124" i="11"/>
  <c r="BJ124" i="11"/>
  <c r="BC124" i="11"/>
  <c r="BB124" i="11"/>
  <c r="AZ124" i="11"/>
  <c r="AT124" i="11"/>
  <c r="AS124" i="11"/>
  <c r="AQ124" i="11"/>
  <c r="AK124" i="11"/>
  <c r="AJ124" i="11"/>
  <c r="AH124" i="11"/>
  <c r="AB124" i="11"/>
  <c r="AA124" i="11"/>
  <c r="Y124" i="11"/>
  <c r="S124" i="11"/>
  <c r="R124" i="11"/>
  <c r="P124" i="11"/>
  <c r="J124" i="11"/>
  <c r="I124" i="11"/>
  <c r="G124" i="11"/>
  <c r="BM123" i="11"/>
  <c r="BL123" i="11"/>
  <c r="BJ123" i="11"/>
  <c r="BC123" i="11"/>
  <c r="BB123" i="11"/>
  <c r="AZ123" i="11"/>
  <c r="AT123" i="11"/>
  <c r="AS123" i="11"/>
  <c r="AQ123" i="11"/>
  <c r="AK123" i="11"/>
  <c r="AJ123" i="11"/>
  <c r="AH123" i="11"/>
  <c r="AB123" i="11"/>
  <c r="AA123" i="11"/>
  <c r="Y123" i="11"/>
  <c r="S123" i="11"/>
  <c r="R123" i="11"/>
  <c r="P123" i="11"/>
  <c r="J123" i="11"/>
  <c r="I123" i="11"/>
  <c r="G123" i="11"/>
  <c r="BM122" i="11"/>
  <c r="BL122" i="11"/>
  <c r="BJ122" i="11"/>
  <c r="BC122" i="11"/>
  <c r="BB122" i="11"/>
  <c r="AZ122" i="11"/>
  <c r="AT122" i="11"/>
  <c r="AS122" i="11"/>
  <c r="AQ122" i="11"/>
  <c r="AK122" i="11"/>
  <c r="AJ122" i="11"/>
  <c r="AH122" i="11"/>
  <c r="AB122" i="11"/>
  <c r="AA122" i="11"/>
  <c r="Y122" i="11"/>
  <c r="S122" i="11"/>
  <c r="R122" i="11"/>
  <c r="P122" i="11"/>
  <c r="J122" i="11"/>
  <c r="I122" i="11"/>
  <c r="G122" i="11"/>
  <c r="BM121" i="11"/>
  <c r="BL121" i="11"/>
  <c r="BJ121" i="11"/>
  <c r="BC121" i="11"/>
  <c r="BB121" i="11"/>
  <c r="AZ121" i="11"/>
  <c r="AT121" i="11"/>
  <c r="AS121" i="11"/>
  <c r="AQ121" i="11"/>
  <c r="AK121" i="11"/>
  <c r="AJ121" i="11"/>
  <c r="AH121" i="11"/>
  <c r="AB121" i="11"/>
  <c r="AA121" i="11"/>
  <c r="Y121" i="11"/>
  <c r="S121" i="11"/>
  <c r="R121" i="11"/>
  <c r="P121" i="11"/>
  <c r="J121" i="11"/>
  <c r="I121" i="11"/>
  <c r="G121" i="11"/>
  <c r="BM120" i="11"/>
  <c r="BL120" i="11"/>
  <c r="BJ120" i="11"/>
  <c r="BC120" i="11"/>
  <c r="BB120" i="11"/>
  <c r="AZ120" i="11"/>
  <c r="AT120" i="11"/>
  <c r="AS120" i="11"/>
  <c r="AQ120" i="11"/>
  <c r="AK120" i="11"/>
  <c r="AJ120" i="11"/>
  <c r="AH120" i="11"/>
  <c r="AB120" i="11"/>
  <c r="AA120" i="11"/>
  <c r="Y120" i="11"/>
  <c r="S120" i="11"/>
  <c r="R120" i="11"/>
  <c r="P120" i="11"/>
  <c r="J120" i="11"/>
  <c r="I120" i="11"/>
  <c r="G120" i="11"/>
  <c r="BM119" i="11"/>
  <c r="BL119" i="11"/>
  <c r="BJ119" i="11"/>
  <c r="BC119" i="11"/>
  <c r="BB119" i="11"/>
  <c r="AZ119" i="11"/>
  <c r="AT119" i="11"/>
  <c r="AS119" i="11"/>
  <c r="AQ119" i="11"/>
  <c r="AK119" i="11"/>
  <c r="AJ119" i="11"/>
  <c r="AH119" i="11"/>
  <c r="AB119" i="11"/>
  <c r="AA119" i="11"/>
  <c r="Y119" i="11"/>
  <c r="S119" i="11"/>
  <c r="R119" i="11"/>
  <c r="P119" i="11"/>
  <c r="J119" i="11"/>
  <c r="I119" i="11"/>
  <c r="G119" i="11"/>
  <c r="BM118" i="11"/>
  <c r="BL118" i="11"/>
  <c r="BJ118" i="11"/>
  <c r="BC118" i="11"/>
  <c r="BB118" i="11"/>
  <c r="AZ118" i="11"/>
  <c r="AT118" i="11"/>
  <c r="AS118" i="11"/>
  <c r="AQ118" i="11"/>
  <c r="AK118" i="11"/>
  <c r="AJ118" i="11"/>
  <c r="AH118" i="11"/>
  <c r="AB118" i="11"/>
  <c r="AA118" i="11"/>
  <c r="Y118" i="11"/>
  <c r="S118" i="11"/>
  <c r="R118" i="11"/>
  <c r="P118" i="11"/>
  <c r="J118" i="11"/>
  <c r="I118" i="11"/>
  <c r="G118" i="11"/>
  <c r="BM117" i="11"/>
  <c r="BL117" i="11"/>
  <c r="BJ117" i="11"/>
  <c r="BC117" i="11"/>
  <c r="BB117" i="11"/>
  <c r="AZ117" i="11"/>
  <c r="AT117" i="11"/>
  <c r="AS117" i="11"/>
  <c r="AQ117" i="11"/>
  <c r="AK117" i="11"/>
  <c r="AJ117" i="11"/>
  <c r="AH117" i="11"/>
  <c r="AB117" i="11"/>
  <c r="AA117" i="11"/>
  <c r="Y117" i="11"/>
  <c r="S117" i="11"/>
  <c r="R117" i="11"/>
  <c r="P117" i="11"/>
  <c r="J117" i="11"/>
  <c r="I117" i="11"/>
  <c r="G117" i="11"/>
  <c r="BM116" i="11"/>
  <c r="BL116" i="11"/>
  <c r="BJ116" i="11"/>
  <c r="BC116" i="11"/>
  <c r="BB116" i="11"/>
  <c r="AZ116" i="11"/>
  <c r="AT116" i="11"/>
  <c r="AS116" i="11"/>
  <c r="AQ116" i="11"/>
  <c r="AK116" i="11"/>
  <c r="AJ116" i="11"/>
  <c r="AH116" i="11"/>
  <c r="AB116" i="11"/>
  <c r="AA116" i="11"/>
  <c r="Y116" i="11"/>
  <c r="S116" i="11"/>
  <c r="R116" i="11"/>
  <c r="P116" i="11"/>
  <c r="J116" i="11"/>
  <c r="I116" i="11"/>
  <c r="G116" i="11"/>
  <c r="BM115" i="11"/>
  <c r="BL115" i="11"/>
  <c r="BJ115" i="11"/>
  <c r="BC115" i="11"/>
  <c r="BB115" i="11"/>
  <c r="AZ115" i="11"/>
  <c r="AT115" i="11"/>
  <c r="AS115" i="11"/>
  <c r="AQ115" i="11"/>
  <c r="AK115" i="11"/>
  <c r="AJ115" i="11"/>
  <c r="AH115" i="11"/>
  <c r="AB115" i="11"/>
  <c r="AA115" i="11"/>
  <c r="Y115" i="11"/>
  <c r="S115" i="11"/>
  <c r="R115" i="11"/>
  <c r="P115" i="11"/>
  <c r="J115" i="11"/>
  <c r="I115" i="11"/>
  <c r="G115" i="11"/>
  <c r="BM114" i="11"/>
  <c r="BL114" i="11"/>
  <c r="BJ114" i="11"/>
  <c r="BC114" i="11"/>
  <c r="BB114" i="11"/>
  <c r="AZ114" i="11"/>
  <c r="AT114" i="11"/>
  <c r="AS114" i="11"/>
  <c r="AQ114" i="11"/>
  <c r="AK114" i="11"/>
  <c r="AJ114" i="11"/>
  <c r="AH114" i="11"/>
  <c r="AB114" i="11"/>
  <c r="AA114" i="11"/>
  <c r="Y114" i="11"/>
  <c r="S114" i="11"/>
  <c r="R114" i="11"/>
  <c r="P114" i="11"/>
  <c r="J114" i="11"/>
  <c r="I114" i="11"/>
  <c r="G114" i="11"/>
  <c r="BM113" i="11"/>
  <c r="BL113" i="11"/>
  <c r="BJ113" i="11"/>
  <c r="BC113" i="11"/>
  <c r="BB113" i="11"/>
  <c r="AZ113" i="11"/>
  <c r="AT113" i="11"/>
  <c r="AS113" i="11"/>
  <c r="AQ113" i="11"/>
  <c r="AK113" i="11"/>
  <c r="AJ113" i="11"/>
  <c r="AH113" i="11"/>
  <c r="AB113" i="11"/>
  <c r="AA113" i="11"/>
  <c r="Y113" i="11"/>
  <c r="S113" i="11"/>
  <c r="R113" i="11"/>
  <c r="P113" i="11"/>
  <c r="J113" i="11"/>
  <c r="I113" i="11"/>
  <c r="G113" i="11"/>
  <c r="BM112" i="11"/>
  <c r="BL112" i="11"/>
  <c r="BJ112" i="11"/>
  <c r="BC112" i="11"/>
  <c r="BB112" i="11"/>
  <c r="AZ112" i="11"/>
  <c r="AT112" i="11"/>
  <c r="AS112" i="11"/>
  <c r="AQ112" i="11"/>
  <c r="AK112" i="11"/>
  <c r="AJ112" i="11"/>
  <c r="AH112" i="11"/>
  <c r="AB112" i="11"/>
  <c r="AA112" i="11"/>
  <c r="Y112" i="11"/>
  <c r="S112" i="11"/>
  <c r="R112" i="11"/>
  <c r="P112" i="11"/>
  <c r="J112" i="11"/>
  <c r="I112" i="11"/>
  <c r="G112" i="11"/>
  <c r="BM111" i="11"/>
  <c r="BL111" i="11"/>
  <c r="BJ111" i="11"/>
  <c r="BC111" i="11"/>
  <c r="BB111" i="11"/>
  <c r="AZ111" i="11"/>
  <c r="AT111" i="11"/>
  <c r="AS111" i="11"/>
  <c r="AQ111" i="11"/>
  <c r="AK111" i="11"/>
  <c r="AJ111" i="11"/>
  <c r="AH111" i="11"/>
  <c r="AB111" i="11"/>
  <c r="AA111" i="11"/>
  <c r="Y111" i="11"/>
  <c r="S111" i="11"/>
  <c r="R111" i="11"/>
  <c r="P111" i="11"/>
  <c r="J111" i="11"/>
  <c r="I111" i="11"/>
  <c r="G111" i="11"/>
  <c r="BM110" i="11"/>
  <c r="BL110" i="11"/>
  <c r="BJ110" i="11"/>
  <c r="BC110" i="11"/>
  <c r="BB110" i="11"/>
  <c r="AZ110" i="11"/>
  <c r="AT110" i="11"/>
  <c r="AS110" i="11"/>
  <c r="AQ110" i="11"/>
  <c r="AK110" i="11"/>
  <c r="AJ110" i="11"/>
  <c r="AH110" i="11"/>
  <c r="AB110" i="11"/>
  <c r="AA110" i="11"/>
  <c r="Y110" i="11"/>
  <c r="S110" i="11"/>
  <c r="R110" i="11"/>
  <c r="P110" i="11"/>
  <c r="J110" i="11"/>
  <c r="I110" i="11"/>
  <c r="G110" i="11"/>
  <c r="BM109" i="11"/>
  <c r="BL109" i="11"/>
  <c r="BJ109" i="11"/>
  <c r="BC109" i="11"/>
  <c r="BB109" i="11"/>
  <c r="AZ109" i="11"/>
  <c r="AT109" i="11"/>
  <c r="AS109" i="11"/>
  <c r="AQ109" i="11"/>
  <c r="AK109" i="11"/>
  <c r="AJ109" i="11"/>
  <c r="AH109" i="11"/>
  <c r="AB109" i="11"/>
  <c r="AA109" i="11"/>
  <c r="Y109" i="11"/>
  <c r="S109" i="11"/>
  <c r="R109" i="11"/>
  <c r="P109" i="11"/>
  <c r="J109" i="11"/>
  <c r="I109" i="11"/>
  <c r="G109" i="11"/>
  <c r="BM108" i="11"/>
  <c r="BL108" i="11"/>
  <c r="BJ108" i="11"/>
  <c r="BC108" i="11"/>
  <c r="BB108" i="11"/>
  <c r="AZ108" i="11"/>
  <c r="AT108" i="11"/>
  <c r="AS108" i="11"/>
  <c r="AQ108" i="11"/>
  <c r="AK108" i="11"/>
  <c r="AJ108" i="11"/>
  <c r="AH108" i="11"/>
  <c r="AB108" i="11"/>
  <c r="AA108" i="11"/>
  <c r="Y108" i="11"/>
  <c r="S108" i="11"/>
  <c r="R108" i="11"/>
  <c r="P108" i="11"/>
  <c r="J108" i="11"/>
  <c r="I108" i="11"/>
  <c r="G108" i="11"/>
  <c r="BM107" i="11"/>
  <c r="BL107" i="11"/>
  <c r="BJ107" i="11"/>
  <c r="BC107" i="11"/>
  <c r="BB107" i="11"/>
  <c r="AZ107" i="11"/>
  <c r="AT107" i="11"/>
  <c r="AS107" i="11"/>
  <c r="AQ107" i="11"/>
  <c r="AK107" i="11"/>
  <c r="AJ107" i="11"/>
  <c r="AH107" i="11"/>
  <c r="AB107" i="11"/>
  <c r="AA107" i="11"/>
  <c r="Y107" i="11"/>
  <c r="S107" i="11"/>
  <c r="R107" i="11"/>
  <c r="P107" i="11"/>
  <c r="J107" i="11"/>
  <c r="I107" i="11"/>
  <c r="G107" i="11"/>
  <c r="BM106" i="11"/>
  <c r="BL106" i="11"/>
  <c r="BJ106" i="11"/>
  <c r="BC106" i="11"/>
  <c r="BB106" i="11"/>
  <c r="AZ106" i="11"/>
  <c r="AT106" i="11"/>
  <c r="AS106" i="11"/>
  <c r="AQ106" i="11"/>
  <c r="AK106" i="11"/>
  <c r="AJ106" i="11"/>
  <c r="AH106" i="11"/>
  <c r="AB106" i="11"/>
  <c r="AA106" i="11"/>
  <c r="Y106" i="11"/>
  <c r="S106" i="11"/>
  <c r="R106" i="11"/>
  <c r="P106" i="11"/>
  <c r="J106" i="11"/>
  <c r="I106" i="11"/>
  <c r="G106" i="11"/>
  <c r="BM105" i="11"/>
  <c r="BL105" i="11"/>
  <c r="BJ105" i="11"/>
  <c r="BC105" i="11"/>
  <c r="BB105" i="11"/>
  <c r="AZ105" i="11"/>
  <c r="AT105" i="11"/>
  <c r="AS105" i="11"/>
  <c r="AQ105" i="11"/>
  <c r="AK105" i="11"/>
  <c r="AJ105" i="11"/>
  <c r="AH105" i="11"/>
  <c r="AB105" i="11"/>
  <c r="AA105" i="11"/>
  <c r="Y105" i="11"/>
  <c r="S105" i="11"/>
  <c r="R105" i="11"/>
  <c r="P105" i="11"/>
  <c r="J105" i="11"/>
  <c r="I105" i="11"/>
  <c r="G105" i="11"/>
  <c r="BM104" i="11"/>
  <c r="BL104" i="11"/>
  <c r="BJ104" i="11"/>
  <c r="BC104" i="11"/>
  <c r="BB104" i="11"/>
  <c r="AZ104" i="11"/>
  <c r="AT104" i="11"/>
  <c r="AS104" i="11"/>
  <c r="AQ104" i="11"/>
  <c r="AK104" i="11"/>
  <c r="AJ104" i="11"/>
  <c r="AH104" i="11"/>
  <c r="AB104" i="11"/>
  <c r="AA104" i="11"/>
  <c r="Y104" i="11"/>
  <c r="S104" i="11"/>
  <c r="R104" i="11"/>
  <c r="P104" i="11"/>
  <c r="J104" i="11"/>
  <c r="I104" i="11"/>
  <c r="G104" i="11"/>
  <c r="BM103" i="11"/>
  <c r="BL103" i="11"/>
  <c r="BJ103" i="11"/>
  <c r="BC103" i="11"/>
  <c r="BB103" i="11"/>
  <c r="AZ103" i="11"/>
  <c r="AT103" i="11"/>
  <c r="AS103" i="11"/>
  <c r="AQ103" i="11"/>
  <c r="AK103" i="11"/>
  <c r="AJ103" i="11"/>
  <c r="AH103" i="11"/>
  <c r="AB103" i="11"/>
  <c r="AA103" i="11"/>
  <c r="Y103" i="11"/>
  <c r="S103" i="11"/>
  <c r="R103" i="11"/>
  <c r="P103" i="11"/>
  <c r="J103" i="11"/>
  <c r="I103" i="11"/>
  <c r="G103" i="11"/>
  <c r="BM102" i="11"/>
  <c r="BL102" i="11"/>
  <c r="BJ102" i="11"/>
  <c r="BC102" i="11"/>
  <c r="BB102" i="11"/>
  <c r="AZ102" i="11"/>
  <c r="AT102" i="11"/>
  <c r="AS102" i="11"/>
  <c r="AQ102" i="11"/>
  <c r="AK102" i="11"/>
  <c r="AJ102" i="11"/>
  <c r="AH102" i="11"/>
  <c r="AB102" i="11"/>
  <c r="AA102" i="11"/>
  <c r="Y102" i="11"/>
  <c r="S102" i="11"/>
  <c r="R102" i="11"/>
  <c r="P102" i="11"/>
  <c r="J102" i="11"/>
  <c r="I102" i="11"/>
  <c r="G102" i="11"/>
  <c r="BM101" i="11"/>
  <c r="BL101" i="11"/>
  <c r="BJ101" i="11"/>
  <c r="BC101" i="11"/>
  <c r="BB101" i="11"/>
  <c r="AZ101" i="11"/>
  <c r="AT101" i="11"/>
  <c r="AS101" i="11"/>
  <c r="AQ101" i="11"/>
  <c r="AK101" i="11"/>
  <c r="AJ101" i="11"/>
  <c r="AH101" i="11"/>
  <c r="AB101" i="11"/>
  <c r="AA101" i="11"/>
  <c r="Y101" i="11"/>
  <c r="S101" i="11"/>
  <c r="R101" i="11"/>
  <c r="P101" i="11"/>
  <c r="J101" i="11"/>
  <c r="I101" i="11"/>
  <c r="G101" i="11"/>
  <c r="BM100" i="11"/>
  <c r="BL100" i="11"/>
  <c r="BJ100" i="11"/>
  <c r="BC100" i="11"/>
  <c r="BB100" i="11"/>
  <c r="AZ100" i="11"/>
  <c r="AT100" i="11"/>
  <c r="AS100" i="11"/>
  <c r="AQ100" i="11"/>
  <c r="AK100" i="11"/>
  <c r="AJ100" i="11"/>
  <c r="AH100" i="11"/>
  <c r="AB100" i="11"/>
  <c r="AA100" i="11"/>
  <c r="Y100" i="11"/>
  <c r="S100" i="11"/>
  <c r="R100" i="11"/>
  <c r="P100" i="11"/>
  <c r="J100" i="11"/>
  <c r="I100" i="11"/>
  <c r="G100" i="11"/>
  <c r="BM99" i="11"/>
  <c r="BL99" i="11"/>
  <c r="BJ99" i="11"/>
  <c r="BC99" i="11"/>
  <c r="BB99" i="11"/>
  <c r="AZ99" i="11"/>
  <c r="AT99" i="11"/>
  <c r="AS99" i="11"/>
  <c r="AQ99" i="11"/>
  <c r="AK99" i="11"/>
  <c r="AJ99" i="11"/>
  <c r="AH99" i="11"/>
  <c r="AB99" i="11"/>
  <c r="AA99" i="11"/>
  <c r="Y99" i="11"/>
  <c r="S99" i="11"/>
  <c r="R99" i="11"/>
  <c r="P99" i="11"/>
  <c r="J99" i="11"/>
  <c r="I99" i="11"/>
  <c r="G99" i="11"/>
  <c r="BM98" i="11"/>
  <c r="BL98" i="11"/>
  <c r="BJ98" i="11"/>
  <c r="BC98" i="11"/>
  <c r="BB98" i="11"/>
  <c r="AZ98" i="11"/>
  <c r="AT98" i="11"/>
  <c r="AS98" i="11"/>
  <c r="AQ98" i="11"/>
  <c r="AK98" i="11"/>
  <c r="AJ98" i="11"/>
  <c r="AH98" i="11"/>
  <c r="AB98" i="11"/>
  <c r="AA98" i="11"/>
  <c r="Y98" i="11"/>
  <c r="S98" i="11"/>
  <c r="R98" i="11"/>
  <c r="P98" i="11"/>
  <c r="J98" i="11"/>
  <c r="I98" i="11"/>
  <c r="G98" i="11"/>
  <c r="BM97" i="11"/>
  <c r="BL97" i="11"/>
  <c r="BJ97" i="11"/>
  <c r="BC97" i="11"/>
  <c r="BB97" i="11"/>
  <c r="AZ97" i="11"/>
  <c r="AT97" i="11"/>
  <c r="AS97" i="11"/>
  <c r="AQ97" i="11"/>
  <c r="AK97" i="11"/>
  <c r="AJ97" i="11"/>
  <c r="AH97" i="11"/>
  <c r="AB97" i="11"/>
  <c r="AA97" i="11"/>
  <c r="Y97" i="11"/>
  <c r="S97" i="11"/>
  <c r="R97" i="11"/>
  <c r="P97" i="11"/>
  <c r="J97" i="11"/>
  <c r="I97" i="11"/>
  <c r="G97" i="11"/>
  <c r="BM96" i="11"/>
  <c r="BL96" i="11"/>
  <c r="BJ96" i="11"/>
  <c r="BC96" i="11"/>
  <c r="BB96" i="11"/>
  <c r="AZ96" i="11"/>
  <c r="AT96" i="11"/>
  <c r="AS96" i="11"/>
  <c r="AQ96" i="11"/>
  <c r="AK96" i="11"/>
  <c r="AJ96" i="11"/>
  <c r="AH96" i="11"/>
  <c r="AB96" i="11"/>
  <c r="AA96" i="11"/>
  <c r="Y96" i="11"/>
  <c r="S96" i="11"/>
  <c r="R96" i="11"/>
  <c r="P96" i="11"/>
  <c r="J96" i="11"/>
  <c r="I96" i="11"/>
  <c r="G96" i="11"/>
  <c r="BM95" i="11"/>
  <c r="BL95" i="11"/>
  <c r="BJ95" i="11"/>
  <c r="BC95" i="11"/>
  <c r="BB95" i="11"/>
  <c r="AZ95" i="11"/>
  <c r="AT95" i="11"/>
  <c r="AS95" i="11"/>
  <c r="AQ95" i="11"/>
  <c r="AK95" i="11"/>
  <c r="AJ95" i="11"/>
  <c r="AH95" i="11"/>
  <c r="AB95" i="11"/>
  <c r="AA95" i="11"/>
  <c r="Y95" i="11"/>
  <c r="S95" i="11"/>
  <c r="R95" i="11"/>
  <c r="P95" i="11"/>
  <c r="J95" i="11"/>
  <c r="I95" i="11"/>
  <c r="G95" i="11"/>
  <c r="BM94" i="11"/>
  <c r="BL94" i="11"/>
  <c r="BJ94" i="11"/>
  <c r="BC94" i="11"/>
  <c r="BB94" i="11"/>
  <c r="AZ94" i="11"/>
  <c r="AT94" i="11"/>
  <c r="AS94" i="11"/>
  <c r="AQ94" i="11"/>
  <c r="AK94" i="11"/>
  <c r="AJ94" i="11"/>
  <c r="AH94" i="11"/>
  <c r="AB94" i="11"/>
  <c r="AA94" i="11"/>
  <c r="Y94" i="11"/>
  <c r="S94" i="11"/>
  <c r="R94" i="11"/>
  <c r="P94" i="11"/>
  <c r="J94" i="11"/>
  <c r="I94" i="11"/>
  <c r="G94" i="11"/>
  <c r="BM93" i="11"/>
  <c r="BL93" i="11"/>
  <c r="BJ93" i="11"/>
  <c r="BC93" i="11"/>
  <c r="BB93" i="11"/>
  <c r="AZ93" i="11"/>
  <c r="AT93" i="11"/>
  <c r="AS93" i="11"/>
  <c r="AQ93" i="11"/>
  <c r="AK93" i="11"/>
  <c r="AJ93" i="11"/>
  <c r="AH93" i="11"/>
  <c r="AB93" i="11"/>
  <c r="AA93" i="11"/>
  <c r="Y93" i="11"/>
  <c r="S93" i="11"/>
  <c r="R93" i="11"/>
  <c r="P93" i="11"/>
  <c r="J93" i="11"/>
  <c r="I93" i="11"/>
  <c r="G93" i="11"/>
  <c r="BM92" i="11"/>
  <c r="BL92" i="11"/>
  <c r="BJ92" i="11"/>
  <c r="BC92" i="11"/>
  <c r="BB92" i="11"/>
  <c r="AZ92" i="11"/>
  <c r="AT92" i="11"/>
  <c r="AS92" i="11"/>
  <c r="AQ92" i="11"/>
  <c r="AK92" i="11"/>
  <c r="AJ92" i="11"/>
  <c r="AH92" i="11"/>
  <c r="AB92" i="11"/>
  <c r="AA92" i="11"/>
  <c r="Y92" i="11"/>
  <c r="S92" i="11"/>
  <c r="R92" i="11"/>
  <c r="P92" i="11"/>
  <c r="J92" i="11"/>
  <c r="I92" i="11"/>
  <c r="G92" i="11"/>
  <c r="BM91" i="11"/>
  <c r="BL91" i="11"/>
  <c r="BJ91" i="11"/>
  <c r="BC91" i="11"/>
  <c r="BB91" i="11"/>
  <c r="AZ91" i="11"/>
  <c r="AT91" i="11"/>
  <c r="AS91" i="11"/>
  <c r="AQ91" i="11"/>
  <c r="AK91" i="11"/>
  <c r="AJ91" i="11"/>
  <c r="AH91" i="11"/>
  <c r="AB91" i="11"/>
  <c r="AA91" i="11"/>
  <c r="Y91" i="11"/>
  <c r="S91" i="11"/>
  <c r="R91" i="11"/>
  <c r="P91" i="11"/>
  <c r="J91" i="11"/>
  <c r="I91" i="11"/>
  <c r="G91" i="11"/>
  <c r="BM90" i="11"/>
  <c r="BL90" i="11"/>
  <c r="BJ90" i="11"/>
  <c r="BC90" i="11"/>
  <c r="BB90" i="11"/>
  <c r="AZ90" i="11"/>
  <c r="AT90" i="11"/>
  <c r="AS90" i="11"/>
  <c r="AQ90" i="11"/>
  <c r="AK90" i="11"/>
  <c r="AJ90" i="11"/>
  <c r="AH90" i="11"/>
  <c r="AB90" i="11"/>
  <c r="AA90" i="11"/>
  <c r="Y90" i="11"/>
  <c r="S90" i="11"/>
  <c r="R90" i="11"/>
  <c r="P90" i="11"/>
  <c r="J90" i="11"/>
  <c r="I90" i="11"/>
  <c r="G90" i="11"/>
  <c r="BM89" i="11"/>
  <c r="BL89" i="11"/>
  <c r="BJ89" i="11"/>
  <c r="BC89" i="11"/>
  <c r="BB89" i="11"/>
  <c r="AZ89" i="11"/>
  <c r="AT89" i="11"/>
  <c r="AS89" i="11"/>
  <c r="AQ89" i="11"/>
  <c r="AK89" i="11"/>
  <c r="AJ89" i="11"/>
  <c r="AH89" i="11"/>
  <c r="AB89" i="11"/>
  <c r="AA89" i="11"/>
  <c r="Y89" i="11"/>
  <c r="S89" i="11"/>
  <c r="R89" i="11"/>
  <c r="P89" i="11"/>
  <c r="J89" i="11"/>
  <c r="I89" i="11"/>
  <c r="G89" i="11"/>
  <c r="BM88" i="11"/>
  <c r="BL88" i="11"/>
  <c r="BJ88" i="11"/>
  <c r="BC88" i="11"/>
  <c r="BB88" i="11"/>
  <c r="AZ88" i="11"/>
  <c r="AT88" i="11"/>
  <c r="AS88" i="11"/>
  <c r="AQ88" i="11"/>
  <c r="AK88" i="11"/>
  <c r="AJ88" i="11"/>
  <c r="AH88" i="11"/>
  <c r="AB88" i="11"/>
  <c r="AA88" i="11"/>
  <c r="Y88" i="11"/>
  <c r="S88" i="11"/>
  <c r="R88" i="11"/>
  <c r="P88" i="11"/>
  <c r="J88" i="11"/>
  <c r="I88" i="11"/>
  <c r="G88" i="11"/>
  <c r="BM87" i="11"/>
  <c r="BL87" i="11"/>
  <c r="BJ87" i="11"/>
  <c r="BC87" i="11"/>
  <c r="BB87" i="11"/>
  <c r="AZ87" i="11"/>
  <c r="AT87" i="11"/>
  <c r="AS87" i="11"/>
  <c r="AQ87" i="11"/>
  <c r="AK87" i="11"/>
  <c r="AJ87" i="11"/>
  <c r="AH87" i="11"/>
  <c r="AB87" i="11"/>
  <c r="AA87" i="11"/>
  <c r="Y87" i="11"/>
  <c r="S87" i="11"/>
  <c r="R87" i="11"/>
  <c r="P87" i="11"/>
  <c r="J87" i="11"/>
  <c r="I87" i="11"/>
  <c r="G87" i="11"/>
  <c r="BM86" i="11"/>
  <c r="BL86" i="11"/>
  <c r="BJ86" i="11"/>
  <c r="BC86" i="11"/>
  <c r="BB86" i="11"/>
  <c r="AZ86" i="11"/>
  <c r="AT86" i="11"/>
  <c r="AS86" i="11"/>
  <c r="AQ86" i="11"/>
  <c r="AK86" i="11"/>
  <c r="AJ86" i="11"/>
  <c r="AH86" i="11"/>
  <c r="AB86" i="11"/>
  <c r="AA86" i="11"/>
  <c r="Y86" i="11"/>
  <c r="S86" i="11"/>
  <c r="R86" i="11"/>
  <c r="P86" i="11"/>
  <c r="J86" i="11"/>
  <c r="I86" i="11"/>
  <c r="G86" i="11"/>
  <c r="BM85" i="11"/>
  <c r="BL85" i="11"/>
  <c r="BJ85" i="11"/>
  <c r="BC85" i="11"/>
  <c r="BB85" i="11"/>
  <c r="AZ85" i="11"/>
  <c r="AT85" i="11"/>
  <c r="AS85" i="11"/>
  <c r="AQ85" i="11"/>
  <c r="AK85" i="11"/>
  <c r="AJ85" i="11"/>
  <c r="AH85" i="11"/>
  <c r="AB85" i="11"/>
  <c r="AA85" i="11"/>
  <c r="Y85" i="11"/>
  <c r="S85" i="11"/>
  <c r="R85" i="11"/>
  <c r="P85" i="11"/>
  <c r="J85" i="11"/>
  <c r="I85" i="11"/>
  <c r="G85" i="11"/>
  <c r="BM84" i="11"/>
  <c r="BL84" i="11"/>
  <c r="BJ84" i="11"/>
  <c r="BC84" i="11"/>
  <c r="BB84" i="11"/>
  <c r="AZ84" i="11"/>
  <c r="AT84" i="11"/>
  <c r="AS84" i="11"/>
  <c r="AQ84" i="11"/>
  <c r="AK84" i="11"/>
  <c r="AJ84" i="11"/>
  <c r="AH84" i="11"/>
  <c r="AB84" i="11"/>
  <c r="AA84" i="11"/>
  <c r="Y84" i="11"/>
  <c r="S84" i="11"/>
  <c r="R84" i="11"/>
  <c r="P84" i="11"/>
  <c r="J84" i="11"/>
  <c r="I84" i="11"/>
  <c r="G84" i="11"/>
  <c r="BM83" i="11"/>
  <c r="BL83" i="11"/>
  <c r="BJ83" i="11"/>
  <c r="BC83" i="11"/>
  <c r="BB83" i="11"/>
  <c r="AZ83" i="11"/>
  <c r="AT83" i="11"/>
  <c r="AS83" i="11"/>
  <c r="AQ83" i="11"/>
  <c r="AK83" i="11"/>
  <c r="AJ83" i="11"/>
  <c r="AH83" i="11"/>
  <c r="AB83" i="11"/>
  <c r="AA83" i="11"/>
  <c r="Y83" i="11"/>
  <c r="S83" i="11"/>
  <c r="R83" i="11"/>
  <c r="P83" i="11"/>
  <c r="J83" i="11"/>
  <c r="I83" i="11"/>
  <c r="G83" i="11"/>
  <c r="BM82" i="11"/>
  <c r="BL82" i="11"/>
  <c r="BJ82" i="11"/>
  <c r="BC82" i="11"/>
  <c r="BB82" i="11"/>
  <c r="AZ82" i="11"/>
  <c r="AT82" i="11"/>
  <c r="AS82" i="11"/>
  <c r="AQ82" i="11"/>
  <c r="AK82" i="11"/>
  <c r="AJ82" i="11"/>
  <c r="AH82" i="11"/>
  <c r="AB82" i="11"/>
  <c r="AA82" i="11"/>
  <c r="Y82" i="11"/>
  <c r="S82" i="11"/>
  <c r="R82" i="11"/>
  <c r="P82" i="11"/>
  <c r="J82" i="11"/>
  <c r="I82" i="11"/>
  <c r="G82" i="11"/>
  <c r="BM81" i="11"/>
  <c r="BL81" i="11"/>
  <c r="BJ81" i="11"/>
  <c r="BC81" i="11"/>
  <c r="BB81" i="11"/>
  <c r="AZ81" i="11"/>
  <c r="AT81" i="11"/>
  <c r="AS81" i="11"/>
  <c r="AQ81" i="11"/>
  <c r="AK81" i="11"/>
  <c r="AJ81" i="11"/>
  <c r="AH81" i="11"/>
  <c r="AB81" i="11"/>
  <c r="AA81" i="11"/>
  <c r="Y81" i="11"/>
  <c r="S81" i="11"/>
  <c r="R81" i="11"/>
  <c r="P81" i="11"/>
  <c r="J81" i="11"/>
  <c r="I81" i="11"/>
  <c r="G81" i="11"/>
  <c r="BM80" i="11"/>
  <c r="BL80" i="11"/>
  <c r="BJ80" i="11"/>
  <c r="BC80" i="11"/>
  <c r="BB80" i="11"/>
  <c r="AZ80" i="11"/>
  <c r="AT80" i="11"/>
  <c r="AS80" i="11"/>
  <c r="AQ80" i="11"/>
  <c r="AK80" i="11"/>
  <c r="AJ80" i="11"/>
  <c r="AH80" i="11"/>
  <c r="AB80" i="11"/>
  <c r="AA80" i="11"/>
  <c r="Y80" i="11"/>
  <c r="S80" i="11"/>
  <c r="R80" i="11"/>
  <c r="P80" i="11"/>
  <c r="J80" i="11"/>
  <c r="I80" i="11"/>
  <c r="G80" i="11"/>
  <c r="BM79" i="11"/>
  <c r="BL79" i="11"/>
  <c r="BJ79" i="11"/>
  <c r="BC79" i="11"/>
  <c r="BB79" i="11"/>
  <c r="AZ79" i="11"/>
  <c r="AT79" i="11"/>
  <c r="AS79" i="11"/>
  <c r="AQ79" i="11"/>
  <c r="AK79" i="11"/>
  <c r="AJ79" i="11"/>
  <c r="AH79" i="11"/>
  <c r="AB79" i="11"/>
  <c r="AA79" i="11"/>
  <c r="Y79" i="11"/>
  <c r="S79" i="11"/>
  <c r="R79" i="11"/>
  <c r="P79" i="11"/>
  <c r="J79" i="11"/>
  <c r="I79" i="11"/>
  <c r="G79" i="11"/>
  <c r="BM78" i="11"/>
  <c r="BL78" i="11"/>
  <c r="BJ78" i="11"/>
  <c r="BC78" i="11"/>
  <c r="BB78" i="11"/>
  <c r="AZ78" i="11"/>
  <c r="AT78" i="11"/>
  <c r="AS78" i="11"/>
  <c r="AQ78" i="11"/>
  <c r="AK78" i="11"/>
  <c r="AJ78" i="11"/>
  <c r="AH78" i="11"/>
  <c r="AB78" i="11"/>
  <c r="AA78" i="11"/>
  <c r="Y78" i="11"/>
  <c r="S78" i="11"/>
  <c r="R78" i="11"/>
  <c r="P78" i="11"/>
  <c r="J78" i="11"/>
  <c r="I78" i="11"/>
  <c r="G78" i="11"/>
  <c r="BM77" i="11"/>
  <c r="BL77" i="11"/>
  <c r="BJ77" i="11"/>
  <c r="BC77" i="11"/>
  <c r="BB77" i="11"/>
  <c r="AZ77" i="11"/>
  <c r="AT77" i="11"/>
  <c r="AS77" i="11"/>
  <c r="AQ77" i="11"/>
  <c r="AK77" i="11"/>
  <c r="AJ77" i="11"/>
  <c r="AH77" i="11"/>
  <c r="AB77" i="11"/>
  <c r="AA77" i="11"/>
  <c r="Y77" i="11"/>
  <c r="S77" i="11"/>
  <c r="R77" i="11"/>
  <c r="P77" i="11"/>
  <c r="J77" i="11"/>
  <c r="I77" i="11"/>
  <c r="G77" i="11"/>
  <c r="BM76" i="11"/>
  <c r="BL76" i="11"/>
  <c r="BJ76" i="11"/>
  <c r="BC76" i="11"/>
  <c r="BB76" i="11"/>
  <c r="AZ76" i="11"/>
  <c r="AT76" i="11"/>
  <c r="AS76" i="11"/>
  <c r="AQ76" i="11"/>
  <c r="AK76" i="11"/>
  <c r="AJ76" i="11"/>
  <c r="AH76" i="11"/>
  <c r="AB76" i="11"/>
  <c r="AA76" i="11"/>
  <c r="Y76" i="11"/>
  <c r="S76" i="11"/>
  <c r="R76" i="11"/>
  <c r="P76" i="11"/>
  <c r="J76" i="11"/>
  <c r="I76" i="11"/>
  <c r="G76" i="11"/>
  <c r="BM75" i="11"/>
  <c r="BL75" i="11"/>
  <c r="BJ75" i="11"/>
  <c r="BC75" i="11"/>
  <c r="BB75" i="11"/>
  <c r="AZ75" i="11"/>
  <c r="AT75" i="11"/>
  <c r="AS75" i="11"/>
  <c r="AQ75" i="11"/>
  <c r="AK75" i="11"/>
  <c r="AJ75" i="11"/>
  <c r="AH75" i="11"/>
  <c r="AB75" i="11"/>
  <c r="AA75" i="11"/>
  <c r="Y75" i="11"/>
  <c r="S75" i="11"/>
  <c r="R75" i="11"/>
  <c r="P75" i="11"/>
  <c r="J75" i="11"/>
  <c r="I75" i="11"/>
  <c r="G75" i="11"/>
  <c r="BM74" i="11"/>
  <c r="BL74" i="11"/>
  <c r="BJ74" i="11"/>
  <c r="BC74" i="11"/>
  <c r="BB74" i="11"/>
  <c r="AZ74" i="11"/>
  <c r="AT74" i="11"/>
  <c r="AS74" i="11"/>
  <c r="AQ74" i="11"/>
  <c r="AK74" i="11"/>
  <c r="AJ74" i="11"/>
  <c r="AH74" i="11"/>
  <c r="AB74" i="11"/>
  <c r="AA74" i="11"/>
  <c r="Y74" i="11"/>
  <c r="S74" i="11"/>
  <c r="R74" i="11"/>
  <c r="P74" i="11"/>
  <c r="J74" i="11"/>
  <c r="I74" i="11"/>
  <c r="G74" i="11"/>
  <c r="BM73" i="11"/>
  <c r="BL73" i="11"/>
  <c r="BJ73" i="11"/>
  <c r="BC73" i="11"/>
  <c r="BB73" i="11"/>
  <c r="AZ73" i="11"/>
  <c r="AT73" i="11"/>
  <c r="AS73" i="11"/>
  <c r="AQ73" i="11"/>
  <c r="AK73" i="11"/>
  <c r="AJ73" i="11"/>
  <c r="AH73" i="11"/>
  <c r="AB73" i="11"/>
  <c r="AA73" i="11"/>
  <c r="Y73" i="11"/>
  <c r="S73" i="11"/>
  <c r="R73" i="11"/>
  <c r="P73" i="11"/>
  <c r="J73" i="11"/>
  <c r="I73" i="11"/>
  <c r="G73" i="11"/>
  <c r="BM72" i="11"/>
  <c r="BL72" i="11"/>
  <c r="BJ72" i="11"/>
  <c r="BC72" i="11"/>
  <c r="BB72" i="11"/>
  <c r="AZ72" i="11"/>
  <c r="AT72" i="11"/>
  <c r="AS72" i="11"/>
  <c r="AQ72" i="11"/>
  <c r="AK72" i="11"/>
  <c r="AJ72" i="11"/>
  <c r="AH72" i="11"/>
  <c r="AB72" i="11"/>
  <c r="AA72" i="11"/>
  <c r="Y72" i="11"/>
  <c r="S72" i="11"/>
  <c r="R72" i="11"/>
  <c r="P72" i="11"/>
  <c r="J72" i="11"/>
  <c r="I72" i="11"/>
  <c r="G72" i="11"/>
  <c r="BM71" i="11"/>
  <c r="BL71" i="11"/>
  <c r="BJ71" i="11"/>
  <c r="BC71" i="11"/>
  <c r="BB71" i="11"/>
  <c r="AZ71" i="11"/>
  <c r="AT71" i="11"/>
  <c r="AS71" i="11"/>
  <c r="AQ71" i="11"/>
  <c r="AK71" i="11"/>
  <c r="AJ71" i="11"/>
  <c r="AH71" i="11"/>
  <c r="AB71" i="11"/>
  <c r="AA71" i="11"/>
  <c r="Y71" i="11"/>
  <c r="S71" i="11"/>
  <c r="R71" i="11"/>
  <c r="P71" i="11"/>
  <c r="J71" i="11"/>
  <c r="I71" i="11"/>
  <c r="G71" i="11"/>
  <c r="BM70" i="11"/>
  <c r="BL70" i="11"/>
  <c r="BJ70" i="11"/>
  <c r="BC70" i="11"/>
  <c r="BB70" i="11"/>
  <c r="AZ70" i="11"/>
  <c r="AT70" i="11"/>
  <c r="AS70" i="11"/>
  <c r="AQ70" i="11"/>
  <c r="AK70" i="11"/>
  <c r="AJ70" i="11"/>
  <c r="AH70" i="11"/>
  <c r="AB70" i="11"/>
  <c r="AA70" i="11"/>
  <c r="Y70" i="11"/>
  <c r="S70" i="11"/>
  <c r="R70" i="11"/>
  <c r="P70" i="11"/>
  <c r="J70" i="11"/>
  <c r="I70" i="11"/>
  <c r="G70" i="11"/>
  <c r="BM69" i="11"/>
  <c r="BL69" i="11"/>
  <c r="BJ69" i="11"/>
  <c r="BC69" i="11"/>
  <c r="BB69" i="11"/>
  <c r="AZ69" i="11"/>
  <c r="AT69" i="11"/>
  <c r="AS69" i="11"/>
  <c r="AQ69" i="11"/>
  <c r="AK69" i="11"/>
  <c r="AJ69" i="11"/>
  <c r="AH69" i="11"/>
  <c r="AB69" i="11"/>
  <c r="AA69" i="11"/>
  <c r="Y69" i="11"/>
  <c r="S69" i="11"/>
  <c r="R69" i="11"/>
  <c r="P69" i="11"/>
  <c r="J69" i="11"/>
  <c r="I69" i="11"/>
  <c r="G69" i="11"/>
  <c r="BM68" i="11"/>
  <c r="BL68" i="11"/>
  <c r="BJ68" i="11"/>
  <c r="BC68" i="11"/>
  <c r="BB68" i="11"/>
  <c r="AZ68" i="11"/>
  <c r="AT68" i="11"/>
  <c r="AS68" i="11"/>
  <c r="AQ68" i="11"/>
  <c r="AK68" i="11"/>
  <c r="AJ68" i="11"/>
  <c r="AH68" i="11"/>
  <c r="AB68" i="11"/>
  <c r="AA68" i="11"/>
  <c r="Y68" i="11"/>
  <c r="S68" i="11"/>
  <c r="R68" i="11"/>
  <c r="P68" i="11"/>
  <c r="J68" i="11"/>
  <c r="I68" i="11"/>
  <c r="G68" i="11"/>
  <c r="BM67" i="11"/>
  <c r="BL67" i="11"/>
  <c r="BJ67" i="11"/>
  <c r="BC67" i="11"/>
  <c r="BB67" i="11"/>
  <c r="AZ67" i="11"/>
  <c r="AT67" i="11"/>
  <c r="AS67" i="11"/>
  <c r="AQ67" i="11"/>
  <c r="AK67" i="11"/>
  <c r="AJ67" i="11"/>
  <c r="AH67" i="11"/>
  <c r="AB67" i="11"/>
  <c r="AA67" i="11"/>
  <c r="Y67" i="11"/>
  <c r="S67" i="11"/>
  <c r="R67" i="11"/>
  <c r="P67" i="11"/>
  <c r="J67" i="11"/>
  <c r="I67" i="11"/>
  <c r="G67" i="11"/>
  <c r="BM66" i="11"/>
  <c r="BL66" i="11"/>
  <c r="BJ66" i="11"/>
  <c r="BC66" i="11"/>
  <c r="BB66" i="11"/>
  <c r="AZ66" i="11"/>
  <c r="AT66" i="11"/>
  <c r="AS66" i="11"/>
  <c r="AQ66" i="11"/>
  <c r="AK66" i="11"/>
  <c r="AJ66" i="11"/>
  <c r="AH66" i="11"/>
  <c r="AB66" i="11"/>
  <c r="AA66" i="11"/>
  <c r="Y66" i="11"/>
  <c r="S66" i="11"/>
  <c r="R66" i="11"/>
  <c r="P66" i="11"/>
  <c r="J66" i="11"/>
  <c r="I66" i="11"/>
  <c r="G66" i="11"/>
  <c r="BM65" i="11"/>
  <c r="BL65" i="11"/>
  <c r="BJ65" i="11"/>
  <c r="BC65" i="11"/>
  <c r="BB65" i="11"/>
  <c r="AZ65" i="11"/>
  <c r="AT65" i="11"/>
  <c r="AS65" i="11"/>
  <c r="AQ65" i="11"/>
  <c r="AK65" i="11"/>
  <c r="AJ65" i="11"/>
  <c r="AH65" i="11"/>
  <c r="AB65" i="11"/>
  <c r="AA65" i="11"/>
  <c r="Y65" i="11"/>
  <c r="S65" i="11"/>
  <c r="R65" i="11"/>
  <c r="P65" i="11"/>
  <c r="J65" i="11"/>
  <c r="I65" i="11"/>
  <c r="G65" i="11"/>
  <c r="BM64" i="11"/>
  <c r="BL64" i="11"/>
  <c r="BJ64" i="11"/>
  <c r="BC64" i="11"/>
  <c r="BB64" i="11"/>
  <c r="AZ64" i="11"/>
  <c r="AT64" i="11"/>
  <c r="AS64" i="11"/>
  <c r="AQ64" i="11"/>
  <c r="AK64" i="11"/>
  <c r="AJ64" i="11"/>
  <c r="AH64" i="11"/>
  <c r="AB64" i="11"/>
  <c r="AA64" i="11"/>
  <c r="Y64" i="11"/>
  <c r="S64" i="11"/>
  <c r="R64" i="11"/>
  <c r="P64" i="11"/>
  <c r="J64" i="11"/>
  <c r="I64" i="11"/>
  <c r="G64" i="11"/>
  <c r="BM63" i="11"/>
  <c r="BL63" i="11"/>
  <c r="BJ63" i="11"/>
  <c r="BC63" i="11"/>
  <c r="BB63" i="11"/>
  <c r="AZ63" i="11"/>
  <c r="AT63" i="11"/>
  <c r="AS63" i="11"/>
  <c r="AQ63" i="11"/>
  <c r="AK63" i="11"/>
  <c r="AJ63" i="11"/>
  <c r="AH63" i="11"/>
  <c r="AB63" i="11"/>
  <c r="AA63" i="11"/>
  <c r="Y63" i="11"/>
  <c r="S63" i="11"/>
  <c r="R63" i="11"/>
  <c r="P63" i="11"/>
  <c r="J63" i="11"/>
  <c r="I63" i="11"/>
  <c r="G63" i="11"/>
  <c r="BM62" i="11"/>
  <c r="BL62" i="11"/>
  <c r="BJ62" i="11"/>
  <c r="BC62" i="11"/>
  <c r="BB62" i="11"/>
  <c r="AZ62" i="11"/>
  <c r="AT62" i="11"/>
  <c r="AS62" i="11"/>
  <c r="AQ62" i="11"/>
  <c r="AK62" i="11"/>
  <c r="AJ62" i="11"/>
  <c r="AH62" i="11"/>
  <c r="AB62" i="11"/>
  <c r="AA62" i="11"/>
  <c r="Y62" i="11"/>
  <c r="S62" i="11"/>
  <c r="R62" i="11"/>
  <c r="P62" i="11"/>
  <c r="J62" i="11"/>
  <c r="I62" i="11"/>
  <c r="G62" i="11"/>
  <c r="BM61" i="11"/>
  <c r="BL61" i="11"/>
  <c r="BJ61" i="11"/>
  <c r="BC61" i="11"/>
  <c r="BB61" i="11"/>
  <c r="AZ61" i="11"/>
  <c r="AT61" i="11"/>
  <c r="AS61" i="11"/>
  <c r="AQ61" i="11"/>
  <c r="AK61" i="11"/>
  <c r="AJ61" i="11"/>
  <c r="AH61" i="11"/>
  <c r="AB61" i="11"/>
  <c r="AA61" i="11"/>
  <c r="Y61" i="11"/>
  <c r="S61" i="11"/>
  <c r="R61" i="11"/>
  <c r="P61" i="11"/>
  <c r="J61" i="11"/>
  <c r="I61" i="11"/>
  <c r="G61" i="11"/>
  <c r="BM60" i="11"/>
  <c r="BL60" i="11"/>
  <c r="BJ60" i="11"/>
  <c r="BC60" i="11"/>
  <c r="BB60" i="11"/>
  <c r="AZ60" i="11"/>
  <c r="AT60" i="11"/>
  <c r="AS60" i="11"/>
  <c r="AQ60" i="11"/>
  <c r="AK60" i="11"/>
  <c r="AJ60" i="11"/>
  <c r="AH60" i="11"/>
  <c r="AB60" i="11"/>
  <c r="AA60" i="11"/>
  <c r="Y60" i="11"/>
  <c r="S60" i="11"/>
  <c r="R60" i="11"/>
  <c r="P60" i="11"/>
  <c r="J60" i="11"/>
  <c r="I60" i="11"/>
  <c r="G60" i="11"/>
  <c r="BM59" i="11"/>
  <c r="BL59" i="11"/>
  <c r="BJ59" i="11"/>
  <c r="BC59" i="11"/>
  <c r="BB59" i="11"/>
  <c r="AZ59" i="11"/>
  <c r="AT59" i="11"/>
  <c r="AS59" i="11"/>
  <c r="AQ59" i="11"/>
  <c r="AK59" i="11"/>
  <c r="AJ59" i="11"/>
  <c r="AH59" i="11"/>
  <c r="AB59" i="11"/>
  <c r="AA59" i="11"/>
  <c r="Y59" i="11"/>
  <c r="S59" i="11"/>
  <c r="R59" i="11"/>
  <c r="P59" i="11"/>
  <c r="J59" i="11"/>
  <c r="I59" i="11"/>
  <c r="G59" i="11"/>
  <c r="BM58" i="11"/>
  <c r="BL58" i="11"/>
  <c r="BJ58" i="11"/>
  <c r="BC58" i="11"/>
  <c r="BB58" i="11"/>
  <c r="AZ58" i="11"/>
  <c r="AT58" i="11"/>
  <c r="AS58" i="11"/>
  <c r="AQ58" i="11"/>
  <c r="AK58" i="11"/>
  <c r="AJ58" i="11"/>
  <c r="AH58" i="11"/>
  <c r="AB58" i="11"/>
  <c r="AA58" i="11"/>
  <c r="Y58" i="11"/>
  <c r="S58" i="11"/>
  <c r="R58" i="11"/>
  <c r="P58" i="11"/>
  <c r="J58" i="11"/>
  <c r="I58" i="11"/>
  <c r="G58" i="11"/>
  <c r="BM57" i="11"/>
  <c r="BL57" i="11"/>
  <c r="BJ57" i="11"/>
  <c r="BC57" i="11"/>
  <c r="BB57" i="11"/>
  <c r="AZ57" i="11"/>
  <c r="AT57" i="11"/>
  <c r="AS57" i="11"/>
  <c r="AQ57" i="11"/>
  <c r="AK57" i="11"/>
  <c r="AJ57" i="11"/>
  <c r="AH57" i="11"/>
  <c r="AB57" i="11"/>
  <c r="AA57" i="11"/>
  <c r="Y57" i="11"/>
  <c r="S57" i="11"/>
  <c r="R57" i="11"/>
  <c r="P57" i="11"/>
  <c r="J57" i="11"/>
  <c r="I57" i="11"/>
  <c r="G57" i="11"/>
  <c r="BM56" i="11"/>
  <c r="BL56" i="11"/>
  <c r="BJ56" i="11"/>
  <c r="BC56" i="11"/>
  <c r="BB56" i="11"/>
  <c r="AZ56" i="11"/>
  <c r="AT56" i="11"/>
  <c r="AS56" i="11"/>
  <c r="AQ56" i="11"/>
  <c r="AK56" i="11"/>
  <c r="AJ56" i="11"/>
  <c r="AH56" i="11"/>
  <c r="AB56" i="11"/>
  <c r="AA56" i="11"/>
  <c r="Y56" i="11"/>
  <c r="S56" i="11"/>
  <c r="R56" i="11"/>
  <c r="P56" i="11"/>
  <c r="J56" i="11"/>
  <c r="I56" i="11"/>
  <c r="G56" i="11"/>
  <c r="BM55" i="11"/>
  <c r="BL55" i="11"/>
  <c r="BJ55" i="11"/>
  <c r="BC55" i="11"/>
  <c r="BB55" i="11"/>
  <c r="AZ55" i="11"/>
  <c r="AT55" i="11"/>
  <c r="AS55" i="11"/>
  <c r="AQ55" i="11"/>
  <c r="AK55" i="11"/>
  <c r="AJ55" i="11"/>
  <c r="AH55" i="11"/>
  <c r="AB55" i="11"/>
  <c r="AA55" i="11"/>
  <c r="Y55" i="11"/>
  <c r="S55" i="11"/>
  <c r="R55" i="11"/>
  <c r="P55" i="11"/>
  <c r="J55" i="11"/>
  <c r="I55" i="11"/>
  <c r="G55" i="11"/>
  <c r="BM54" i="11"/>
  <c r="BL54" i="11"/>
  <c r="BJ54" i="11"/>
  <c r="BC54" i="11"/>
  <c r="BB54" i="11"/>
  <c r="AZ54" i="11"/>
  <c r="AT54" i="11"/>
  <c r="AS54" i="11"/>
  <c r="AQ54" i="11"/>
  <c r="AK54" i="11"/>
  <c r="AJ54" i="11"/>
  <c r="AH54" i="11"/>
  <c r="AB54" i="11"/>
  <c r="AA54" i="11"/>
  <c r="Y54" i="11"/>
  <c r="S54" i="11"/>
  <c r="R54" i="11"/>
  <c r="P54" i="11"/>
  <c r="J54" i="11"/>
  <c r="I54" i="11"/>
  <c r="G54" i="11"/>
  <c r="BM53" i="11"/>
  <c r="BL53" i="11"/>
  <c r="BJ53" i="11"/>
  <c r="BC53" i="11"/>
  <c r="BB53" i="11"/>
  <c r="AZ53" i="11"/>
  <c r="AT53" i="11"/>
  <c r="AS53" i="11"/>
  <c r="AQ53" i="11"/>
  <c r="AK53" i="11"/>
  <c r="AJ53" i="11"/>
  <c r="AH53" i="11"/>
  <c r="AB53" i="11"/>
  <c r="AA53" i="11"/>
  <c r="Y53" i="11"/>
  <c r="S53" i="11"/>
  <c r="R53" i="11"/>
  <c r="P53" i="11"/>
  <c r="J53" i="11"/>
  <c r="I53" i="11"/>
  <c r="G53" i="11"/>
  <c r="BM52" i="11"/>
  <c r="BL52" i="11"/>
  <c r="BJ52" i="11"/>
  <c r="BC52" i="11"/>
  <c r="BB52" i="11"/>
  <c r="AZ52" i="11"/>
  <c r="AT52" i="11"/>
  <c r="AS52" i="11"/>
  <c r="AQ52" i="11"/>
  <c r="AK52" i="11"/>
  <c r="AJ52" i="11"/>
  <c r="AH52" i="11"/>
  <c r="AB52" i="11"/>
  <c r="AA52" i="11"/>
  <c r="Y52" i="11"/>
  <c r="S52" i="11"/>
  <c r="R52" i="11"/>
  <c r="P52" i="11"/>
  <c r="J52" i="11"/>
  <c r="I52" i="11"/>
  <c r="G52" i="11"/>
  <c r="BM51" i="11"/>
  <c r="BL51" i="11"/>
  <c r="BJ51" i="11"/>
  <c r="BC51" i="11"/>
  <c r="BB51" i="11"/>
  <c r="AZ51" i="11"/>
  <c r="AT51" i="11"/>
  <c r="AS51" i="11"/>
  <c r="AQ51" i="11"/>
  <c r="AK51" i="11"/>
  <c r="AJ51" i="11"/>
  <c r="AH51" i="11"/>
  <c r="AB51" i="11"/>
  <c r="AA51" i="11"/>
  <c r="Y51" i="11"/>
  <c r="S51" i="11"/>
  <c r="R51" i="11"/>
  <c r="P51" i="11"/>
  <c r="J51" i="11"/>
  <c r="I51" i="11"/>
  <c r="G51" i="11"/>
  <c r="BM50" i="11"/>
  <c r="BL50" i="11"/>
  <c r="BJ50" i="11"/>
  <c r="BC50" i="11"/>
  <c r="BB50" i="11"/>
  <c r="AZ50" i="11"/>
  <c r="AT50" i="11"/>
  <c r="AS50" i="11"/>
  <c r="AQ50" i="11"/>
  <c r="AK50" i="11"/>
  <c r="AJ50" i="11"/>
  <c r="AH50" i="11"/>
  <c r="AB50" i="11"/>
  <c r="AA50" i="11"/>
  <c r="Y50" i="11"/>
  <c r="S50" i="11"/>
  <c r="R50" i="11"/>
  <c r="P50" i="11"/>
  <c r="J50" i="11"/>
  <c r="I50" i="11"/>
  <c r="G50" i="11"/>
  <c r="BM49" i="11"/>
  <c r="BL49" i="11"/>
  <c r="BJ49" i="11"/>
  <c r="BC49" i="11"/>
  <c r="BB49" i="11"/>
  <c r="AZ49" i="11"/>
  <c r="AT49" i="11"/>
  <c r="AS49" i="11"/>
  <c r="AQ49" i="11"/>
  <c r="AK49" i="11"/>
  <c r="AJ49" i="11"/>
  <c r="AH49" i="11"/>
  <c r="AB49" i="11"/>
  <c r="AA49" i="11"/>
  <c r="Y49" i="11"/>
  <c r="S49" i="11"/>
  <c r="R49" i="11"/>
  <c r="P49" i="11"/>
  <c r="J49" i="11"/>
  <c r="I49" i="11"/>
  <c r="G49" i="11"/>
  <c r="BM48" i="11"/>
  <c r="BL48" i="11"/>
  <c r="BJ48" i="11"/>
  <c r="BC48" i="11"/>
  <c r="BB48" i="11"/>
  <c r="AZ48" i="11"/>
  <c r="AT48" i="11"/>
  <c r="AS48" i="11"/>
  <c r="AQ48" i="11"/>
  <c r="AK48" i="11"/>
  <c r="AJ48" i="11"/>
  <c r="AH48" i="11"/>
  <c r="AB48" i="11"/>
  <c r="AA48" i="11"/>
  <c r="Y48" i="11"/>
  <c r="S48" i="11"/>
  <c r="R48" i="11"/>
  <c r="P48" i="11"/>
  <c r="J48" i="11"/>
  <c r="I48" i="11"/>
  <c r="G48" i="11"/>
  <c r="BM47" i="11"/>
  <c r="BL47" i="11"/>
  <c r="BJ47" i="11"/>
  <c r="BC47" i="11"/>
  <c r="BB47" i="11"/>
  <c r="AZ47" i="11"/>
  <c r="AT47" i="11"/>
  <c r="AS47" i="11"/>
  <c r="AQ47" i="11"/>
  <c r="AK47" i="11"/>
  <c r="AJ47" i="11"/>
  <c r="AH47" i="11"/>
  <c r="AB47" i="11"/>
  <c r="AA47" i="11"/>
  <c r="Y47" i="11"/>
  <c r="S47" i="11"/>
  <c r="R47" i="11"/>
  <c r="P47" i="11"/>
  <c r="J47" i="11"/>
  <c r="I47" i="11"/>
  <c r="G47" i="11"/>
  <c r="BM46" i="11"/>
  <c r="BL46" i="11"/>
  <c r="BJ46" i="11"/>
  <c r="BC46" i="11"/>
  <c r="BB46" i="11"/>
  <c r="AZ46" i="11"/>
  <c r="AT46" i="11"/>
  <c r="AS46" i="11"/>
  <c r="AQ46" i="11"/>
  <c r="AK46" i="11"/>
  <c r="AJ46" i="11"/>
  <c r="AH46" i="11"/>
  <c r="AB46" i="11"/>
  <c r="AA46" i="11"/>
  <c r="Y46" i="11"/>
  <c r="S46" i="11"/>
  <c r="R46" i="11"/>
  <c r="P46" i="11"/>
  <c r="J46" i="11"/>
  <c r="I46" i="11"/>
  <c r="G46" i="11"/>
  <c r="BM45" i="11"/>
  <c r="BL45" i="11"/>
  <c r="BJ45" i="11"/>
  <c r="BC45" i="11"/>
  <c r="BB45" i="11"/>
  <c r="AZ45" i="11"/>
  <c r="AT45" i="11"/>
  <c r="AS45" i="11"/>
  <c r="AQ45" i="11"/>
  <c r="AK45" i="11"/>
  <c r="AJ45" i="11"/>
  <c r="AH45" i="11"/>
  <c r="AB45" i="11"/>
  <c r="AA45" i="11"/>
  <c r="Y45" i="11"/>
  <c r="S45" i="11"/>
  <c r="R45" i="11"/>
  <c r="P45" i="11"/>
  <c r="J45" i="11"/>
  <c r="I45" i="11"/>
  <c r="G45" i="11"/>
  <c r="BM44" i="11"/>
  <c r="BL44" i="11"/>
  <c r="BJ44" i="11"/>
  <c r="BC44" i="11"/>
  <c r="BB44" i="11"/>
  <c r="AZ44" i="11"/>
  <c r="AT44" i="11"/>
  <c r="AS44" i="11"/>
  <c r="AQ44" i="11"/>
  <c r="AK44" i="11"/>
  <c r="AJ44" i="11"/>
  <c r="AH44" i="11"/>
  <c r="AB44" i="11"/>
  <c r="AA44" i="11"/>
  <c r="Y44" i="11"/>
  <c r="S44" i="11"/>
  <c r="R44" i="11"/>
  <c r="P44" i="11"/>
  <c r="J44" i="11"/>
  <c r="I44" i="11"/>
  <c r="G44" i="11"/>
  <c r="BM43" i="11"/>
  <c r="BL43" i="11"/>
  <c r="BJ43" i="11"/>
  <c r="BK43" i="11" s="1"/>
  <c r="BC43" i="11"/>
  <c r="BB43" i="11"/>
  <c r="AZ43" i="11"/>
  <c r="BA43" i="11" s="1"/>
  <c r="AT43" i="11"/>
  <c r="AS43" i="11"/>
  <c r="AQ43" i="11"/>
  <c r="AR43" i="11" s="1"/>
  <c r="AK43" i="11"/>
  <c r="AJ43" i="11"/>
  <c r="AH43" i="11"/>
  <c r="AI43" i="11" s="1"/>
  <c r="AB43" i="11"/>
  <c r="AA43" i="11"/>
  <c r="Y43" i="11"/>
  <c r="Z43" i="11" s="1"/>
  <c r="S43" i="11"/>
  <c r="R43" i="11"/>
  <c r="P43" i="11"/>
  <c r="Q43" i="11" s="1"/>
  <c r="J43" i="11"/>
  <c r="I43" i="11"/>
  <c r="G43" i="11"/>
  <c r="H43" i="11" s="1"/>
  <c r="BM42" i="11"/>
  <c r="BL42" i="11"/>
  <c r="BJ42" i="11"/>
  <c r="BK42" i="11" s="1"/>
  <c r="BC42" i="11"/>
  <c r="BB42" i="11"/>
  <c r="AZ42" i="11"/>
  <c r="BA42" i="11" s="1"/>
  <c r="AT42" i="11"/>
  <c r="AS42" i="11"/>
  <c r="AQ42" i="11"/>
  <c r="AR42" i="11" s="1"/>
  <c r="AK42" i="11"/>
  <c r="AJ42" i="11"/>
  <c r="AH42" i="11"/>
  <c r="AI42" i="11" s="1"/>
  <c r="AB42" i="11"/>
  <c r="AA42" i="11"/>
  <c r="Y42" i="11"/>
  <c r="Z42" i="11" s="1"/>
  <c r="S42" i="11"/>
  <c r="R42" i="11"/>
  <c r="P42" i="11"/>
  <c r="Q42" i="11" s="1"/>
  <c r="J42" i="11"/>
  <c r="I42" i="11"/>
  <c r="G42" i="11"/>
  <c r="H42" i="11" s="1"/>
  <c r="BM41" i="11"/>
  <c r="BL41" i="11"/>
  <c r="BJ41" i="11"/>
  <c r="BK41" i="11" s="1"/>
  <c r="BC41" i="11"/>
  <c r="BB41" i="11"/>
  <c r="AZ41" i="11"/>
  <c r="BA41" i="11" s="1"/>
  <c r="AT41" i="11"/>
  <c r="AS41" i="11"/>
  <c r="AQ41" i="11"/>
  <c r="AR41" i="11" s="1"/>
  <c r="AK41" i="11"/>
  <c r="AJ41" i="11"/>
  <c r="AH41" i="11"/>
  <c r="AI41" i="11" s="1"/>
  <c r="AB41" i="11"/>
  <c r="AA41" i="11"/>
  <c r="Y41" i="11"/>
  <c r="Z41" i="11" s="1"/>
  <c r="S41" i="11"/>
  <c r="R41" i="11"/>
  <c r="P41" i="11"/>
  <c r="Q41" i="11" s="1"/>
  <c r="J41" i="11"/>
  <c r="I41" i="11"/>
  <c r="G41" i="11"/>
  <c r="H41" i="11" s="1"/>
  <c r="BM40" i="11"/>
  <c r="BL40" i="11"/>
  <c r="BJ40" i="11"/>
  <c r="BK40" i="11" s="1"/>
  <c r="BC40" i="11"/>
  <c r="BB40" i="11"/>
  <c r="AZ40" i="11"/>
  <c r="BA40" i="11" s="1"/>
  <c r="AT40" i="11"/>
  <c r="AS40" i="11"/>
  <c r="AQ40" i="11"/>
  <c r="AR40" i="11" s="1"/>
  <c r="AK40" i="11"/>
  <c r="AJ40" i="11"/>
  <c r="AH40" i="11"/>
  <c r="AI40" i="11" s="1"/>
  <c r="AB40" i="11"/>
  <c r="AA40" i="11"/>
  <c r="Y40" i="11"/>
  <c r="Z40" i="11" s="1"/>
  <c r="S40" i="11"/>
  <c r="R40" i="11"/>
  <c r="P40" i="11"/>
  <c r="Q40" i="11" s="1"/>
  <c r="J40" i="11"/>
  <c r="I40" i="11"/>
  <c r="G40" i="11"/>
  <c r="H40" i="11" s="1"/>
  <c r="BM39" i="11"/>
  <c r="BL39" i="11"/>
  <c r="BJ39" i="11"/>
  <c r="BK39" i="11" s="1"/>
  <c r="BC39" i="11"/>
  <c r="BB39" i="11"/>
  <c r="AZ39" i="11"/>
  <c r="BA39" i="11" s="1"/>
  <c r="AT39" i="11"/>
  <c r="AS39" i="11"/>
  <c r="AQ39" i="11"/>
  <c r="AR39" i="11" s="1"/>
  <c r="AK39" i="11"/>
  <c r="AJ39" i="11"/>
  <c r="AH39" i="11"/>
  <c r="AI39" i="11" s="1"/>
  <c r="AB39" i="11"/>
  <c r="AA39" i="11"/>
  <c r="Y39" i="11"/>
  <c r="Z39" i="11" s="1"/>
  <c r="S39" i="11"/>
  <c r="R39" i="11"/>
  <c r="P39" i="11"/>
  <c r="Q39" i="11" s="1"/>
  <c r="J39" i="11"/>
  <c r="I39" i="11"/>
  <c r="G39" i="11"/>
  <c r="H39" i="11" s="1"/>
  <c r="BM38" i="11"/>
  <c r="BL38" i="11"/>
  <c r="BJ38" i="11"/>
  <c r="BK38" i="11" s="1"/>
  <c r="BC38" i="11"/>
  <c r="BB38" i="11"/>
  <c r="AZ38" i="11"/>
  <c r="BA38" i="11" s="1"/>
  <c r="AT38" i="11"/>
  <c r="AS38" i="11"/>
  <c r="AQ38" i="11"/>
  <c r="AR38" i="11" s="1"/>
  <c r="AK38" i="11"/>
  <c r="AJ38" i="11"/>
  <c r="AH38" i="11"/>
  <c r="AI38" i="11" s="1"/>
  <c r="AB38" i="11"/>
  <c r="AA38" i="11"/>
  <c r="Y38" i="11"/>
  <c r="Z38" i="11" s="1"/>
  <c r="S38" i="11"/>
  <c r="R38" i="11"/>
  <c r="P38" i="11"/>
  <c r="Q38" i="11" s="1"/>
  <c r="J38" i="11"/>
  <c r="I38" i="11"/>
  <c r="G38" i="11"/>
  <c r="H38" i="11" s="1"/>
  <c r="BM37" i="11"/>
  <c r="BL37" i="11"/>
  <c r="BJ37" i="11"/>
  <c r="BK37" i="11" s="1"/>
  <c r="BC37" i="11"/>
  <c r="BB37" i="11"/>
  <c r="AZ37" i="11"/>
  <c r="BA37" i="11" s="1"/>
  <c r="AT37" i="11"/>
  <c r="AS37" i="11"/>
  <c r="AQ37" i="11"/>
  <c r="AR37" i="11" s="1"/>
  <c r="AK37" i="11"/>
  <c r="AJ37" i="11"/>
  <c r="AH37" i="11"/>
  <c r="AI37" i="11" s="1"/>
  <c r="AB37" i="11"/>
  <c r="AA37" i="11"/>
  <c r="Y37" i="11"/>
  <c r="Z37" i="11" s="1"/>
  <c r="S37" i="11"/>
  <c r="R37" i="11"/>
  <c r="P37" i="11"/>
  <c r="Q37" i="11" s="1"/>
  <c r="J37" i="11"/>
  <c r="I37" i="11"/>
  <c r="G37" i="11"/>
  <c r="H37" i="11" s="1"/>
  <c r="BM36" i="11"/>
  <c r="BL36" i="11"/>
  <c r="BJ36" i="11"/>
  <c r="BK36" i="11" s="1"/>
  <c r="BC36" i="11"/>
  <c r="BB36" i="11"/>
  <c r="AZ36" i="11"/>
  <c r="BA36" i="11" s="1"/>
  <c r="AT36" i="11"/>
  <c r="AS36" i="11"/>
  <c r="AQ36" i="11"/>
  <c r="AR36" i="11" s="1"/>
  <c r="AK36" i="11"/>
  <c r="AJ36" i="11"/>
  <c r="AH36" i="11"/>
  <c r="AI36" i="11" s="1"/>
  <c r="AB36" i="11"/>
  <c r="AA36" i="11"/>
  <c r="Y36" i="11"/>
  <c r="Z36" i="11" s="1"/>
  <c r="S36" i="11"/>
  <c r="R36" i="11"/>
  <c r="P36" i="11"/>
  <c r="Q36" i="11" s="1"/>
  <c r="J36" i="11"/>
  <c r="I36" i="11"/>
  <c r="G36" i="11"/>
  <c r="H36" i="11" s="1"/>
  <c r="BM35" i="11"/>
  <c r="BL35" i="11"/>
  <c r="BJ35" i="11"/>
  <c r="BK35" i="11" s="1"/>
  <c r="BC35" i="11"/>
  <c r="BB35" i="11"/>
  <c r="AZ35" i="11"/>
  <c r="BA35" i="11" s="1"/>
  <c r="AT35" i="11"/>
  <c r="AS35" i="11"/>
  <c r="AQ35" i="11"/>
  <c r="AR35" i="11" s="1"/>
  <c r="AK35" i="11"/>
  <c r="AJ35" i="11"/>
  <c r="AH35" i="11"/>
  <c r="AI35" i="11" s="1"/>
  <c r="AB35" i="11"/>
  <c r="AA35" i="11"/>
  <c r="Y35" i="11"/>
  <c r="Z35" i="11" s="1"/>
  <c r="S35" i="11"/>
  <c r="R35" i="11"/>
  <c r="P35" i="11"/>
  <c r="Q35" i="11" s="1"/>
  <c r="J35" i="11"/>
  <c r="I35" i="11"/>
  <c r="G35" i="11"/>
  <c r="H35" i="11" s="1"/>
  <c r="BM34" i="11"/>
  <c r="BL34" i="11"/>
  <c r="BJ34" i="11"/>
  <c r="BK34" i="11" s="1"/>
  <c r="BC34" i="11"/>
  <c r="BB34" i="11"/>
  <c r="AZ34" i="11"/>
  <c r="BA34" i="11" s="1"/>
  <c r="AT34" i="11"/>
  <c r="AS34" i="11"/>
  <c r="AQ34" i="11"/>
  <c r="AR34" i="11" s="1"/>
  <c r="AK34" i="11"/>
  <c r="AJ34" i="11"/>
  <c r="AH34" i="11"/>
  <c r="AI34" i="11" s="1"/>
  <c r="AB34" i="11"/>
  <c r="AA34" i="11"/>
  <c r="Y34" i="11"/>
  <c r="Z34" i="11" s="1"/>
  <c r="S34" i="11"/>
  <c r="R34" i="11"/>
  <c r="P34" i="11"/>
  <c r="Q34" i="11" s="1"/>
  <c r="J34" i="11"/>
  <c r="I34" i="11"/>
  <c r="G34" i="11"/>
  <c r="H34" i="11" s="1"/>
  <c r="BM33" i="11"/>
  <c r="BL33" i="11"/>
  <c r="BJ33" i="11"/>
  <c r="BK33" i="11" s="1"/>
  <c r="BC33" i="11"/>
  <c r="BB33" i="11"/>
  <c r="AZ33" i="11"/>
  <c r="BA33" i="11" s="1"/>
  <c r="AT33" i="11"/>
  <c r="AS33" i="11"/>
  <c r="AQ33" i="11"/>
  <c r="AR33" i="11" s="1"/>
  <c r="AK33" i="11"/>
  <c r="AJ33" i="11"/>
  <c r="AH33" i="11"/>
  <c r="AI33" i="11" s="1"/>
  <c r="AB33" i="11"/>
  <c r="AA33" i="11"/>
  <c r="Y33" i="11"/>
  <c r="Z33" i="11" s="1"/>
  <c r="S33" i="11"/>
  <c r="R33" i="11"/>
  <c r="P33" i="11"/>
  <c r="Q33" i="11" s="1"/>
  <c r="J33" i="11"/>
  <c r="I33" i="11"/>
  <c r="G33" i="11"/>
  <c r="H33" i="11" s="1"/>
  <c r="BM32" i="11"/>
  <c r="BL32" i="11"/>
  <c r="BJ32" i="11"/>
  <c r="BK32" i="11" s="1"/>
  <c r="BC32" i="11"/>
  <c r="BB32" i="11"/>
  <c r="AZ32" i="11"/>
  <c r="BA32" i="11" s="1"/>
  <c r="AT32" i="11"/>
  <c r="AS32" i="11"/>
  <c r="AQ32" i="11"/>
  <c r="AR32" i="11" s="1"/>
  <c r="AK32" i="11"/>
  <c r="AJ32" i="11"/>
  <c r="AH32" i="11"/>
  <c r="AI32" i="11" s="1"/>
  <c r="AB32" i="11"/>
  <c r="AA32" i="11"/>
  <c r="Y32" i="11"/>
  <c r="Z32" i="11" s="1"/>
  <c r="S32" i="11"/>
  <c r="R32" i="11"/>
  <c r="P32" i="11"/>
  <c r="Q32" i="11" s="1"/>
  <c r="J32" i="11"/>
  <c r="I32" i="11"/>
  <c r="G32" i="11"/>
  <c r="H32" i="11" s="1"/>
  <c r="BM31" i="11"/>
  <c r="BL31" i="11"/>
  <c r="BJ31" i="11"/>
  <c r="BK31" i="11" s="1"/>
  <c r="BC31" i="11"/>
  <c r="BB31" i="11"/>
  <c r="AZ31" i="11"/>
  <c r="BA31" i="11" s="1"/>
  <c r="AT31" i="11"/>
  <c r="AS31" i="11"/>
  <c r="AQ31" i="11"/>
  <c r="AR31" i="11" s="1"/>
  <c r="AK31" i="11"/>
  <c r="AJ31" i="11"/>
  <c r="AH31" i="11"/>
  <c r="AI31" i="11" s="1"/>
  <c r="AB31" i="11"/>
  <c r="AA31" i="11"/>
  <c r="Y31" i="11"/>
  <c r="Z31" i="11" s="1"/>
  <c r="S31" i="11"/>
  <c r="R31" i="11"/>
  <c r="P31" i="11"/>
  <c r="Q31" i="11" s="1"/>
  <c r="J31" i="11"/>
  <c r="I31" i="11"/>
  <c r="G31" i="11"/>
  <c r="H31" i="11" s="1"/>
  <c r="BM30" i="11"/>
  <c r="BL30" i="11"/>
  <c r="BJ30" i="11"/>
  <c r="BK30" i="11" s="1"/>
  <c r="BC30" i="11"/>
  <c r="BB30" i="11"/>
  <c r="AZ30" i="11"/>
  <c r="BA30" i="11" s="1"/>
  <c r="AT30" i="11"/>
  <c r="AS30" i="11"/>
  <c r="AQ30" i="11"/>
  <c r="AR30" i="11" s="1"/>
  <c r="AK30" i="11"/>
  <c r="AJ30" i="11"/>
  <c r="AH30" i="11"/>
  <c r="AI30" i="11" s="1"/>
  <c r="AB30" i="11"/>
  <c r="AA30" i="11"/>
  <c r="Y30" i="11"/>
  <c r="Z30" i="11" s="1"/>
  <c r="S30" i="11"/>
  <c r="R30" i="11"/>
  <c r="P30" i="11"/>
  <c r="Q30" i="11" s="1"/>
  <c r="J30" i="11"/>
  <c r="I30" i="11"/>
  <c r="G30" i="11"/>
  <c r="H30" i="11" s="1"/>
  <c r="BM29" i="11"/>
  <c r="BL29" i="11"/>
  <c r="BJ29" i="11"/>
  <c r="BK29" i="11" s="1"/>
  <c r="BC29" i="11"/>
  <c r="BB29" i="11"/>
  <c r="AZ29" i="11"/>
  <c r="BA29" i="11" s="1"/>
  <c r="AT29" i="11"/>
  <c r="AS29" i="11"/>
  <c r="AQ29" i="11"/>
  <c r="AR29" i="11" s="1"/>
  <c r="AK29" i="11"/>
  <c r="AJ29" i="11"/>
  <c r="AH29" i="11"/>
  <c r="AI29" i="11" s="1"/>
  <c r="AB29" i="11"/>
  <c r="AA29" i="11"/>
  <c r="Y29" i="11"/>
  <c r="Z29" i="11" s="1"/>
  <c r="S29" i="11"/>
  <c r="R29" i="11"/>
  <c r="P29" i="11"/>
  <c r="Q29" i="11" s="1"/>
  <c r="J29" i="11"/>
  <c r="I29" i="11"/>
  <c r="G29" i="11"/>
  <c r="H29" i="11" s="1"/>
  <c r="BM28" i="11"/>
  <c r="BL28" i="11"/>
  <c r="BJ28" i="11"/>
  <c r="BK28" i="11" s="1"/>
  <c r="BC28" i="11"/>
  <c r="BB28" i="11"/>
  <c r="AZ28" i="11"/>
  <c r="BA28" i="11" s="1"/>
  <c r="AT28" i="11"/>
  <c r="AS28" i="11"/>
  <c r="AQ28" i="11"/>
  <c r="AR28" i="11" s="1"/>
  <c r="AK28" i="11"/>
  <c r="AJ28" i="11"/>
  <c r="AH28" i="11"/>
  <c r="AI28" i="11" s="1"/>
  <c r="AB28" i="11"/>
  <c r="AA28" i="11"/>
  <c r="Y28" i="11"/>
  <c r="Z28" i="11" s="1"/>
  <c r="S28" i="11"/>
  <c r="R28" i="11"/>
  <c r="P28" i="11"/>
  <c r="Q28" i="11" s="1"/>
  <c r="J28" i="11"/>
  <c r="I28" i="11"/>
  <c r="G28" i="11"/>
  <c r="H28" i="11" s="1"/>
  <c r="BM27" i="11"/>
  <c r="BL27" i="11"/>
  <c r="BJ27" i="11"/>
  <c r="BK27" i="11" s="1"/>
  <c r="BC27" i="11"/>
  <c r="BB27" i="11"/>
  <c r="AZ27" i="11"/>
  <c r="BA27" i="11" s="1"/>
  <c r="AT27" i="11"/>
  <c r="AS27" i="11"/>
  <c r="AQ27" i="11"/>
  <c r="AR27" i="11" s="1"/>
  <c r="AK27" i="11"/>
  <c r="AJ27" i="11"/>
  <c r="AH27" i="11"/>
  <c r="AI27" i="11" s="1"/>
  <c r="AB27" i="11"/>
  <c r="AA27" i="11"/>
  <c r="Y27" i="11"/>
  <c r="Z27" i="11" s="1"/>
  <c r="S27" i="11"/>
  <c r="R27" i="11"/>
  <c r="P27" i="11"/>
  <c r="Q27" i="11" s="1"/>
  <c r="J27" i="11"/>
  <c r="I27" i="11"/>
  <c r="G27" i="11"/>
  <c r="H27" i="11" s="1"/>
  <c r="BM26" i="11"/>
  <c r="BL26" i="11"/>
  <c r="BJ26" i="11"/>
  <c r="BK26" i="11" s="1"/>
  <c r="BC26" i="11"/>
  <c r="BB26" i="11"/>
  <c r="AZ26" i="11"/>
  <c r="BA26" i="11" s="1"/>
  <c r="AT26" i="11"/>
  <c r="AS26" i="11"/>
  <c r="AQ26" i="11"/>
  <c r="AR26" i="11" s="1"/>
  <c r="AK26" i="11"/>
  <c r="AJ26" i="11"/>
  <c r="AH26" i="11"/>
  <c r="AI26" i="11" s="1"/>
  <c r="AB26" i="11"/>
  <c r="AA26" i="11"/>
  <c r="Y26" i="11"/>
  <c r="Z26" i="11" s="1"/>
  <c r="S26" i="11"/>
  <c r="R26" i="11"/>
  <c r="P26" i="11"/>
  <c r="Q26" i="11" s="1"/>
  <c r="J26" i="11"/>
  <c r="I26" i="11"/>
  <c r="G26" i="11"/>
  <c r="H26" i="11" s="1"/>
  <c r="BM25" i="11"/>
  <c r="BL25" i="11"/>
  <c r="BJ25" i="11"/>
  <c r="BK25" i="11" s="1"/>
  <c r="BC25" i="11"/>
  <c r="BB25" i="11"/>
  <c r="AZ25" i="11"/>
  <c r="BA25" i="11" s="1"/>
  <c r="AT25" i="11"/>
  <c r="AS25" i="11"/>
  <c r="AQ25" i="11"/>
  <c r="AR25" i="11" s="1"/>
  <c r="AK25" i="11"/>
  <c r="AJ25" i="11"/>
  <c r="AH25" i="11"/>
  <c r="AI25" i="11" s="1"/>
  <c r="AB25" i="11"/>
  <c r="AA25" i="11"/>
  <c r="Y25" i="11"/>
  <c r="Z25" i="11" s="1"/>
  <c r="S25" i="11"/>
  <c r="R25" i="11"/>
  <c r="P25" i="11"/>
  <c r="Q25" i="11" s="1"/>
  <c r="J25" i="11"/>
  <c r="I25" i="11"/>
  <c r="G25" i="11"/>
  <c r="H25" i="11" s="1"/>
  <c r="BM24" i="11"/>
  <c r="BL24" i="11"/>
  <c r="BJ24" i="11"/>
  <c r="BK24" i="11" s="1"/>
  <c r="BC24" i="11"/>
  <c r="BB24" i="11"/>
  <c r="AZ24" i="11"/>
  <c r="BA24" i="11" s="1"/>
  <c r="AT24" i="11"/>
  <c r="AS24" i="11"/>
  <c r="AQ24" i="11"/>
  <c r="AR24" i="11" s="1"/>
  <c r="AK24" i="11"/>
  <c r="AJ24" i="11"/>
  <c r="AH24" i="11"/>
  <c r="AI24" i="11" s="1"/>
  <c r="AB24" i="11"/>
  <c r="AA24" i="11"/>
  <c r="Y24" i="11"/>
  <c r="Z24" i="11" s="1"/>
  <c r="S24" i="11"/>
  <c r="R24" i="11"/>
  <c r="P24" i="11"/>
  <c r="Q24" i="11" s="1"/>
  <c r="J24" i="11"/>
  <c r="I24" i="11"/>
  <c r="G24" i="11"/>
  <c r="H24" i="11" s="1"/>
  <c r="BM23" i="11"/>
  <c r="BL23" i="11"/>
  <c r="BJ23" i="11"/>
  <c r="BK23" i="11" s="1"/>
  <c r="BC23" i="11"/>
  <c r="BB23" i="11"/>
  <c r="AZ23" i="11"/>
  <c r="BA23" i="11" s="1"/>
  <c r="AT23" i="11"/>
  <c r="AS23" i="11"/>
  <c r="AQ23" i="11"/>
  <c r="AR23" i="11" s="1"/>
  <c r="AK23" i="11"/>
  <c r="AJ23" i="11"/>
  <c r="AH23" i="11"/>
  <c r="AI23" i="11" s="1"/>
  <c r="AB23" i="11"/>
  <c r="AA23" i="11"/>
  <c r="Y23" i="11"/>
  <c r="Z23" i="11" s="1"/>
  <c r="S23" i="11"/>
  <c r="R23" i="11"/>
  <c r="P23" i="11"/>
  <c r="Q23" i="11" s="1"/>
  <c r="J23" i="11"/>
  <c r="I23" i="11"/>
  <c r="G23" i="11"/>
  <c r="H23" i="11" s="1"/>
  <c r="BM22" i="11"/>
  <c r="BL22" i="11"/>
  <c r="BJ22" i="11"/>
  <c r="BK22" i="11" s="1"/>
  <c r="BC22" i="11"/>
  <c r="BB22" i="11"/>
  <c r="AZ22" i="11"/>
  <c r="BA22" i="11" s="1"/>
  <c r="AT22" i="11"/>
  <c r="AS22" i="11"/>
  <c r="AQ22" i="11"/>
  <c r="AR22" i="11" s="1"/>
  <c r="AK22" i="11"/>
  <c r="AJ22" i="11"/>
  <c r="AH22" i="11"/>
  <c r="AI22" i="11" s="1"/>
  <c r="AB22" i="11"/>
  <c r="AA22" i="11"/>
  <c r="Y22" i="11"/>
  <c r="Z22" i="11" s="1"/>
  <c r="S22" i="11"/>
  <c r="R22" i="11"/>
  <c r="P22" i="11"/>
  <c r="Q22" i="11" s="1"/>
  <c r="J22" i="11"/>
  <c r="I22" i="11"/>
  <c r="G22" i="11"/>
  <c r="H22" i="11" s="1"/>
  <c r="BM21" i="11"/>
  <c r="BL21" i="11"/>
  <c r="BJ21" i="11"/>
  <c r="BK21" i="11" s="1"/>
  <c r="BC21" i="11"/>
  <c r="BB21" i="11"/>
  <c r="AZ21" i="11"/>
  <c r="BA21" i="11" s="1"/>
  <c r="AT21" i="11"/>
  <c r="AS21" i="11"/>
  <c r="AQ21" i="11"/>
  <c r="AR21" i="11" s="1"/>
  <c r="AK21" i="11"/>
  <c r="AJ21" i="11"/>
  <c r="AH21" i="11"/>
  <c r="AI21" i="11" s="1"/>
  <c r="AB21" i="11"/>
  <c r="AA21" i="11"/>
  <c r="Y21" i="11"/>
  <c r="Z21" i="11" s="1"/>
  <c r="S21" i="11"/>
  <c r="R21" i="11"/>
  <c r="P21" i="11"/>
  <c r="Q21" i="11" s="1"/>
  <c r="J21" i="11"/>
  <c r="I21" i="11"/>
  <c r="G21" i="11"/>
  <c r="H21" i="11" s="1"/>
  <c r="BM20" i="11"/>
  <c r="BL20" i="11"/>
  <c r="BJ20" i="11"/>
  <c r="BK20" i="11" s="1"/>
  <c r="BC20" i="11"/>
  <c r="BB20" i="11"/>
  <c r="AZ20" i="11"/>
  <c r="BA20" i="11" s="1"/>
  <c r="AT20" i="11"/>
  <c r="AS20" i="11"/>
  <c r="AQ20" i="11"/>
  <c r="AR20" i="11" s="1"/>
  <c r="AK20" i="11"/>
  <c r="AJ20" i="11"/>
  <c r="AH20" i="11"/>
  <c r="AI20" i="11" s="1"/>
  <c r="AB20" i="11"/>
  <c r="AA20" i="11"/>
  <c r="Y20" i="11"/>
  <c r="Z20" i="11" s="1"/>
  <c r="S20" i="11"/>
  <c r="R20" i="11"/>
  <c r="P20" i="11"/>
  <c r="Q20" i="11" s="1"/>
  <c r="J20" i="11"/>
  <c r="I20" i="11"/>
  <c r="G20" i="11"/>
  <c r="H20" i="11" s="1"/>
  <c r="BM19" i="11"/>
  <c r="BL19" i="11"/>
  <c r="BJ19" i="11"/>
  <c r="BK19" i="11" s="1"/>
  <c r="BC19" i="11"/>
  <c r="BB19" i="11"/>
  <c r="AZ19" i="11"/>
  <c r="BA19" i="11" s="1"/>
  <c r="AT19" i="11"/>
  <c r="AS19" i="11"/>
  <c r="AQ19" i="11"/>
  <c r="AR19" i="11" s="1"/>
  <c r="AK19" i="11"/>
  <c r="AJ19" i="11"/>
  <c r="AH19" i="11"/>
  <c r="AI19" i="11" s="1"/>
  <c r="AB19" i="11"/>
  <c r="AA19" i="11"/>
  <c r="Y19" i="11"/>
  <c r="Z19" i="11" s="1"/>
  <c r="S19" i="11"/>
  <c r="R19" i="11"/>
  <c r="P19" i="11"/>
  <c r="Q19" i="11" s="1"/>
  <c r="J19" i="11"/>
  <c r="I19" i="11"/>
  <c r="G19" i="11"/>
  <c r="H19" i="11" s="1"/>
  <c r="BM18" i="11"/>
  <c r="BL18" i="11"/>
  <c r="BJ18" i="11"/>
  <c r="BK18" i="11" s="1"/>
  <c r="BC18" i="11"/>
  <c r="BB18" i="11"/>
  <c r="AZ18" i="11"/>
  <c r="BA18" i="11" s="1"/>
  <c r="AT18" i="11"/>
  <c r="AS18" i="11"/>
  <c r="AQ18" i="11"/>
  <c r="AR18" i="11" s="1"/>
  <c r="AK18" i="11"/>
  <c r="AJ18" i="11"/>
  <c r="AH18" i="11"/>
  <c r="AI18" i="11" s="1"/>
  <c r="AB18" i="11"/>
  <c r="AA18" i="11"/>
  <c r="Y18" i="11"/>
  <c r="Z18" i="11" s="1"/>
  <c r="S18" i="11"/>
  <c r="R18" i="11"/>
  <c r="P18" i="11"/>
  <c r="Q18" i="11" s="1"/>
  <c r="J18" i="11"/>
  <c r="I18" i="11"/>
  <c r="G18" i="11"/>
  <c r="H18" i="11" s="1"/>
  <c r="BM17" i="11"/>
  <c r="BL17" i="11"/>
  <c r="BJ17" i="11"/>
  <c r="BK17" i="11" s="1"/>
  <c r="BC17" i="11"/>
  <c r="BB17" i="11"/>
  <c r="AZ17" i="11"/>
  <c r="BA17" i="11" s="1"/>
  <c r="AT17" i="11"/>
  <c r="AS17" i="11"/>
  <c r="AQ17" i="11"/>
  <c r="AR17" i="11" s="1"/>
  <c r="AK17" i="11"/>
  <c r="AJ17" i="11"/>
  <c r="AH17" i="11"/>
  <c r="AI17" i="11" s="1"/>
  <c r="AB17" i="11"/>
  <c r="AA17" i="11"/>
  <c r="Y17" i="11"/>
  <c r="Z17" i="11" s="1"/>
  <c r="S17" i="11"/>
  <c r="R17" i="11"/>
  <c r="P17" i="11"/>
  <c r="Q17" i="11" s="1"/>
  <c r="J17" i="11"/>
  <c r="I17" i="11"/>
  <c r="G17" i="11"/>
  <c r="H17" i="11" s="1"/>
  <c r="BM16" i="11"/>
  <c r="BL16" i="11"/>
  <c r="BJ16" i="11"/>
  <c r="BK16" i="11" s="1"/>
  <c r="BC16" i="11"/>
  <c r="BB16" i="11"/>
  <c r="AZ16" i="11"/>
  <c r="BA16" i="11" s="1"/>
  <c r="AT16" i="11"/>
  <c r="AS16" i="11"/>
  <c r="AQ16" i="11"/>
  <c r="AR16" i="11" s="1"/>
  <c r="AK16" i="11"/>
  <c r="AJ16" i="11"/>
  <c r="AH16" i="11"/>
  <c r="AI16" i="11" s="1"/>
  <c r="AB16" i="11"/>
  <c r="AA16" i="11"/>
  <c r="Y16" i="11"/>
  <c r="Z16" i="11" s="1"/>
  <c r="S16" i="11"/>
  <c r="R16" i="11"/>
  <c r="P16" i="11"/>
  <c r="Q16" i="11" s="1"/>
  <c r="J16" i="11"/>
  <c r="I16" i="11"/>
  <c r="G16" i="11"/>
  <c r="H16" i="11" s="1"/>
  <c r="BM15" i="11"/>
  <c r="BL15" i="11"/>
  <c r="BJ15" i="11"/>
  <c r="BK15" i="11" s="1"/>
  <c r="BC15" i="11"/>
  <c r="BB15" i="11"/>
  <c r="AZ15" i="11"/>
  <c r="BA15" i="11" s="1"/>
  <c r="AT15" i="11"/>
  <c r="AS15" i="11"/>
  <c r="AQ15" i="11"/>
  <c r="AR15" i="11" s="1"/>
  <c r="AK15" i="11"/>
  <c r="AJ15" i="11"/>
  <c r="AH15" i="11"/>
  <c r="AI15" i="11" s="1"/>
  <c r="AB15" i="11"/>
  <c r="AA15" i="11"/>
  <c r="Y15" i="11"/>
  <c r="Z15" i="11" s="1"/>
  <c r="S15" i="11"/>
  <c r="R15" i="11"/>
  <c r="P15" i="11"/>
  <c r="Q15" i="11" s="1"/>
  <c r="J15" i="11"/>
  <c r="I15" i="11"/>
  <c r="G15" i="11"/>
  <c r="H15" i="11" s="1"/>
  <c r="BM14" i="11"/>
  <c r="BL14" i="11"/>
  <c r="BJ14" i="11"/>
  <c r="BK14" i="11" s="1"/>
  <c r="BC14" i="11"/>
  <c r="BB14" i="11"/>
  <c r="AZ14" i="11"/>
  <c r="BA14" i="11" s="1"/>
  <c r="AT14" i="11"/>
  <c r="AS14" i="11"/>
  <c r="AQ14" i="11"/>
  <c r="AR14" i="11" s="1"/>
  <c r="AK14" i="11"/>
  <c r="AJ14" i="11"/>
  <c r="AH14" i="11"/>
  <c r="AI14" i="11" s="1"/>
  <c r="AB14" i="11"/>
  <c r="AA14" i="11"/>
  <c r="Y14" i="11"/>
  <c r="Z14" i="11" s="1"/>
  <c r="S14" i="11"/>
  <c r="R14" i="11"/>
  <c r="P14" i="11"/>
  <c r="Q14" i="11" s="1"/>
  <c r="J14" i="11"/>
  <c r="I14" i="11"/>
  <c r="G14" i="11"/>
  <c r="H14" i="11" s="1"/>
  <c r="BM13" i="11"/>
  <c r="BL13" i="11"/>
  <c r="BJ13" i="11"/>
  <c r="BK13" i="11" s="1"/>
  <c r="BC13" i="11"/>
  <c r="BB13" i="11"/>
  <c r="AZ13" i="11"/>
  <c r="BA13" i="11" s="1"/>
  <c r="AT13" i="11"/>
  <c r="AS13" i="11"/>
  <c r="AQ13" i="11"/>
  <c r="AR13" i="11" s="1"/>
  <c r="AK13" i="11"/>
  <c r="AJ13" i="11"/>
  <c r="AH13" i="11"/>
  <c r="AI13" i="11" s="1"/>
  <c r="AB13" i="11"/>
  <c r="AA13" i="11"/>
  <c r="Y13" i="11"/>
  <c r="Z13" i="11" s="1"/>
  <c r="S13" i="11"/>
  <c r="R13" i="11"/>
  <c r="P13" i="11"/>
  <c r="Q13" i="11" s="1"/>
  <c r="J13" i="11"/>
  <c r="I13" i="11"/>
  <c r="G13" i="11"/>
  <c r="H13" i="11" s="1"/>
  <c r="BM12" i="11"/>
  <c r="BL12" i="11"/>
  <c r="BJ12" i="11"/>
  <c r="BK12" i="11" s="1"/>
  <c r="BC12" i="11"/>
  <c r="BB12" i="11"/>
  <c r="AZ12" i="11"/>
  <c r="BA12" i="11" s="1"/>
  <c r="AT12" i="11"/>
  <c r="AS12" i="11"/>
  <c r="AQ12" i="11"/>
  <c r="AR12" i="11" s="1"/>
  <c r="AK12" i="11"/>
  <c r="AJ12" i="11"/>
  <c r="AH12" i="11"/>
  <c r="AI12" i="11" s="1"/>
  <c r="AB12" i="11"/>
  <c r="AA12" i="11"/>
  <c r="Y12" i="11"/>
  <c r="Z12" i="11" s="1"/>
  <c r="S12" i="11"/>
  <c r="R12" i="11"/>
  <c r="P12" i="11"/>
  <c r="Q12" i="11" s="1"/>
  <c r="J12" i="11"/>
  <c r="I12" i="11"/>
  <c r="G12" i="11"/>
  <c r="H12" i="11" s="1"/>
  <c r="BM11" i="11"/>
  <c r="BL11" i="11"/>
  <c r="BJ11" i="11"/>
  <c r="BK11" i="11" s="1"/>
  <c r="BC11" i="11"/>
  <c r="BB11" i="11"/>
  <c r="AZ11" i="11"/>
  <c r="BA11" i="11" s="1"/>
  <c r="AT11" i="11"/>
  <c r="AS11" i="11"/>
  <c r="AQ11" i="11"/>
  <c r="AR11" i="11" s="1"/>
  <c r="AK11" i="11"/>
  <c r="AJ11" i="11"/>
  <c r="AH11" i="11"/>
  <c r="AI11" i="11" s="1"/>
  <c r="AB11" i="11"/>
  <c r="AA11" i="11"/>
  <c r="Y11" i="11"/>
  <c r="Z11" i="11" s="1"/>
  <c r="S11" i="11"/>
  <c r="R11" i="11"/>
  <c r="P11" i="11"/>
  <c r="Q11" i="11" s="1"/>
  <c r="J11" i="11"/>
  <c r="I11" i="11"/>
  <c r="G11" i="11"/>
  <c r="H11" i="11" s="1"/>
  <c r="BM10" i="11"/>
  <c r="BL10" i="11"/>
  <c r="BJ10" i="11"/>
  <c r="BK10" i="11" s="1"/>
  <c r="BC10" i="11"/>
  <c r="BB10" i="11"/>
  <c r="AZ10" i="11"/>
  <c r="BA10" i="11" s="1"/>
  <c r="AT10" i="11"/>
  <c r="AS10" i="11"/>
  <c r="AQ10" i="11"/>
  <c r="AR10" i="11" s="1"/>
  <c r="AK10" i="11"/>
  <c r="AJ10" i="11"/>
  <c r="AH10" i="11"/>
  <c r="AI10" i="11" s="1"/>
  <c r="AB10" i="11"/>
  <c r="AA10" i="11"/>
  <c r="Y10" i="11"/>
  <c r="Z10" i="11" s="1"/>
  <c r="S10" i="11"/>
  <c r="R10" i="11"/>
  <c r="P10" i="11"/>
  <c r="Q10" i="11" s="1"/>
  <c r="J10" i="11"/>
  <c r="I10" i="11"/>
  <c r="G10" i="11"/>
  <c r="H10" i="11" s="1"/>
  <c r="BM9" i="11"/>
  <c r="BL9" i="11"/>
  <c r="BJ9" i="11"/>
  <c r="BK9" i="11" s="1"/>
  <c r="BC9" i="11"/>
  <c r="BB9" i="11"/>
  <c r="AZ9" i="11"/>
  <c r="BA9" i="11" s="1"/>
  <c r="AT9" i="11"/>
  <c r="AS9" i="11"/>
  <c r="AQ9" i="11"/>
  <c r="AR9" i="11" s="1"/>
  <c r="AK9" i="11"/>
  <c r="AJ9" i="11"/>
  <c r="AH9" i="11"/>
  <c r="AI9" i="11" s="1"/>
  <c r="AB9" i="11"/>
  <c r="AA9" i="11"/>
  <c r="Y9" i="11"/>
  <c r="Z9" i="11" s="1"/>
  <c r="S9" i="11"/>
  <c r="R9" i="11"/>
  <c r="P9" i="11"/>
  <c r="Q9" i="11" s="1"/>
  <c r="J9" i="11"/>
  <c r="I9" i="11"/>
  <c r="G9" i="11"/>
  <c r="H9" i="11" s="1"/>
  <c r="BM8" i="11"/>
  <c r="BL8" i="11"/>
  <c r="BJ8" i="11"/>
  <c r="BK8" i="11" s="1"/>
  <c r="BC8" i="11"/>
  <c r="BB8" i="11"/>
  <c r="AZ8" i="11"/>
  <c r="BA8" i="11" s="1"/>
  <c r="AT8" i="11"/>
  <c r="AS8" i="11"/>
  <c r="AQ8" i="11"/>
  <c r="AR8" i="11" s="1"/>
  <c r="AK8" i="11"/>
  <c r="AJ8" i="11"/>
  <c r="AH8" i="11"/>
  <c r="AI8" i="11" s="1"/>
  <c r="AB8" i="11"/>
  <c r="AA8" i="11"/>
  <c r="Y8" i="11"/>
  <c r="Z8" i="11" s="1"/>
  <c r="S8" i="11"/>
  <c r="R8" i="11"/>
  <c r="P8" i="11"/>
  <c r="Q8" i="11" s="1"/>
  <c r="J8" i="11"/>
  <c r="I8" i="11"/>
  <c r="G8" i="11"/>
  <c r="H8" i="11" s="1"/>
  <c r="D37" i="6" l="1"/>
  <c r="E37" i="6" s="1"/>
  <c r="F37" i="6" s="1"/>
  <c r="G37" i="6" s="1"/>
  <c r="H37" i="6" s="1"/>
  <c r="D22" i="6"/>
  <c r="E22" i="6" s="1"/>
  <c r="F22" i="6" s="1"/>
  <c r="G22" i="6" s="1"/>
  <c r="H22" i="6" s="1"/>
  <c r="D7" i="6"/>
  <c r="E7" i="6" s="1"/>
  <c r="F7" i="6" s="1"/>
  <c r="G7" i="6" s="1"/>
  <c r="H7" i="6" s="1"/>
  <c r="A9" i="8" l="1"/>
  <c r="A10" i="8" s="1"/>
  <c r="A11" i="8" s="1"/>
  <c r="A12" i="8" s="1"/>
  <c r="A13" i="8" s="1"/>
  <c r="A14" i="8" s="1"/>
  <c r="A15" i="8" s="1"/>
  <c r="A16" i="8" s="1"/>
  <c r="A9" i="1" l="1"/>
  <c r="A10" i="1" s="1"/>
  <c r="A11" i="1" s="1"/>
  <c r="A12" i="1" s="1"/>
  <c r="A13" i="1" s="1"/>
  <c r="A9" i="7" l="1"/>
  <c r="A10" i="7" s="1"/>
  <c r="A11" i="7" s="1"/>
  <c r="A12" i="7" s="1"/>
  <c r="A13" i="7" s="1"/>
  <c r="A11" i="2" l="1"/>
  <c r="A12" i="2" s="1"/>
  <c r="A13" i="2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</calcChain>
</file>

<file path=xl/sharedStrings.xml><?xml version="1.0" encoding="utf-8"?>
<sst xmlns="http://schemas.openxmlformats.org/spreadsheetml/2006/main" count="605" uniqueCount="194">
  <si>
    <t>Oil and Gas Volume, Value, Price, Royalty, Deduction</t>
  </si>
  <si>
    <t>Source:</t>
  </si>
  <si>
    <t>http://web.ongard.state.nm.us/Applications/OSCReporting/StartReport.aspx?ReportId=180</t>
  </si>
  <si>
    <t>Total</t>
  </si>
  <si>
    <t>Sales</t>
  </si>
  <si>
    <t>Volume</t>
  </si>
  <si>
    <t>Price</t>
  </si>
  <si>
    <t>Royalty</t>
  </si>
  <si>
    <t>Deduction</t>
  </si>
  <si>
    <t>Value</t>
  </si>
  <si>
    <t>Monthly</t>
  </si>
  <si>
    <t>million bbls</t>
  </si>
  <si>
    <t>million $</t>
  </si>
  <si>
    <t>$/bbl</t>
  </si>
  <si>
    <t>%</t>
  </si>
  <si>
    <t>bill. cubic feet</t>
  </si>
  <si>
    <t>$/mcf</t>
  </si>
  <si>
    <t>General Fund Revenues</t>
  </si>
  <si>
    <t>http://www.nmdfa.state.nm.us/State_General_Fund.aspx</t>
  </si>
  <si>
    <t>Fiscal Year</t>
  </si>
  <si>
    <t>Natural Gas Processors Tax</t>
  </si>
  <si>
    <t>Federal Mineral Leasing</t>
  </si>
  <si>
    <t>State Land Office</t>
  </si>
  <si>
    <t xml:space="preserve"> </t>
  </si>
  <si>
    <t>Taxation and Revenue Department</t>
  </si>
  <si>
    <t>http://www.tax.newmexico.gov/oil-natural-gas-mineral-extraction-taxes.aspx</t>
  </si>
  <si>
    <t>Production</t>
  </si>
  <si>
    <t>Production Equipment</t>
  </si>
  <si>
    <t>Chaves</t>
  </si>
  <si>
    <t>Colfax</t>
  </si>
  <si>
    <t>Eddy</t>
  </si>
  <si>
    <t>Harding</t>
  </si>
  <si>
    <t>Lea</t>
  </si>
  <si>
    <t>McKinley</t>
  </si>
  <si>
    <t>Quay</t>
  </si>
  <si>
    <t>Rio Arriba</t>
  </si>
  <si>
    <t>Roosevelt</t>
  </si>
  <si>
    <t>San Juan</t>
  </si>
  <si>
    <t>Sandoval</t>
  </si>
  <si>
    <t xml:space="preserve">Union </t>
  </si>
  <si>
    <t>http://www.nmstatelands.org/uploads/files/slo12%20all.pdf</t>
  </si>
  <si>
    <t>http://www.emnrd.state.nm.us/ADMIN/publications.html</t>
  </si>
  <si>
    <t>Oil</t>
  </si>
  <si>
    <t>Natural Gas</t>
  </si>
  <si>
    <t>Federal</t>
  </si>
  <si>
    <t>State</t>
  </si>
  <si>
    <t>Private</t>
  </si>
  <si>
    <t>Indian</t>
  </si>
  <si>
    <t>UNM</t>
  </si>
  <si>
    <t>NMSU</t>
  </si>
  <si>
    <t>WNMU</t>
  </si>
  <si>
    <t>ENMU</t>
  </si>
  <si>
    <t>NM Tech</t>
  </si>
  <si>
    <t>Total Ad Valorem</t>
  </si>
  <si>
    <t>PERMIAN BASIN</t>
  </si>
  <si>
    <t>SAN JUAN BASIN</t>
  </si>
  <si>
    <t>RATON BASIN</t>
  </si>
  <si>
    <t>GUADALUPE COUNTY</t>
  </si>
  <si>
    <t>Process</t>
  </si>
  <si>
    <t>Transport</t>
  </si>
  <si>
    <t>Price w/ded</t>
  </si>
  <si>
    <t>Miners Hospital</t>
  </si>
  <si>
    <t>Rio Grande Improvements</t>
  </si>
  <si>
    <t>Public Buildings</t>
  </si>
  <si>
    <t>UNM-Saline</t>
  </si>
  <si>
    <t>NMHU</t>
  </si>
  <si>
    <t>NNMCC</t>
  </si>
  <si>
    <t>NMMI</t>
  </si>
  <si>
    <t>Boys School</t>
  </si>
  <si>
    <t>NM Penitentiary</t>
  </si>
  <si>
    <t>Charitable Penal &amp; Reform</t>
  </si>
  <si>
    <t>Water Reservoirs</t>
  </si>
  <si>
    <t>Common Schools</t>
  </si>
  <si>
    <t>http://www.nmstatelands.org/Reports.aspx#Monthly Revenue Reports</t>
  </si>
  <si>
    <t>Gas</t>
  </si>
  <si>
    <t>amended PTE w/h credit up</t>
  </si>
  <si>
    <t>amended OGP w/h credit up</t>
  </si>
  <si>
    <t>PTW-O,R</t>
  </si>
  <si>
    <t>PIT PTE witholding credit</t>
  </si>
  <si>
    <t>PIT OGP witholding credit</t>
  </si>
  <si>
    <t>Coalseam (mcf/btu)</t>
  </si>
  <si>
    <t>Carrie Tingley Hospital</t>
  </si>
  <si>
    <t>School for the Deaf</t>
  </si>
  <si>
    <t>School for the Visually Handicapped</t>
  </si>
  <si>
    <t>NM State Hospital</t>
  </si>
  <si>
    <r>
      <t>Deduction</t>
    </r>
    <r>
      <rPr>
        <vertAlign val="superscript"/>
        <sz val="12"/>
        <color theme="1"/>
        <rFont val="Times New Roman"/>
        <family val="1"/>
      </rPr>
      <t>1</t>
    </r>
  </si>
  <si>
    <r>
      <t>Liquid Premium</t>
    </r>
    <r>
      <rPr>
        <vertAlign val="superscript"/>
        <sz val="12"/>
        <color theme="1"/>
        <rFont val="Times New Roman"/>
        <family val="1"/>
      </rPr>
      <t>2</t>
    </r>
  </si>
  <si>
    <t>ONGARD County Volume/Value Report by Sales Period</t>
  </si>
  <si>
    <t>Website:</t>
  </si>
  <si>
    <r>
      <rPr>
        <vertAlign val="superscript"/>
        <sz val="12"/>
        <color theme="1"/>
        <rFont val="Times New Roman"/>
        <family val="1"/>
      </rPr>
      <t xml:space="preserve">1 </t>
    </r>
    <r>
      <rPr>
        <sz val="12"/>
        <color theme="1"/>
        <rFont val="Times New Roman"/>
        <family val="1"/>
      </rPr>
      <t xml:space="preserve">Deductions include costs of processing, transporation to market, and royalties. </t>
    </r>
  </si>
  <si>
    <r>
      <rPr>
        <vertAlign val="superscript"/>
        <sz val="12"/>
        <color theme="1"/>
        <rFont val="Times New Roman"/>
        <family val="1"/>
      </rPr>
      <t xml:space="preserve">2 </t>
    </r>
    <r>
      <rPr>
        <sz val="12"/>
        <color theme="1"/>
        <rFont val="Times New Roman"/>
        <family val="1"/>
      </rPr>
      <t xml:space="preserve">The natural gas liquid premium is the difference between the average price for all gas types and the price for processed (dry) natural gas. </t>
    </r>
  </si>
  <si>
    <t>Month</t>
  </si>
  <si>
    <t xml:space="preserve">Last Update: </t>
  </si>
  <si>
    <t xml:space="preserve">Website: </t>
  </si>
  <si>
    <t xml:space="preserve">Sales </t>
  </si>
  <si>
    <t>Product Code 03 - Processed Gas (mcf/btu)</t>
  </si>
  <si>
    <t>Product Code 04 - Unprocessed (wet) Gas (mcf/btu)</t>
  </si>
  <si>
    <t>Product Code 07 - Gas Plant Products (mcf/gal)</t>
  </si>
  <si>
    <t>Environment and Natural Resources Department (EMNRD), Oil Conservation Division Annual Report</t>
  </si>
  <si>
    <t>Oil &amp; Gas Resource Share by Owner Type</t>
  </si>
  <si>
    <t>State Land Office Royalties, Rents and Bonuses</t>
  </si>
  <si>
    <t>State Land Office Annual Report</t>
  </si>
  <si>
    <t>Department of Finance and Administration, Financial Control Division</t>
  </si>
  <si>
    <t>Oil and Gas Personal Income Tax Withholding</t>
  </si>
  <si>
    <t>Department of Finance and Administration Financial Control Division and the Taxation and Revenue Department</t>
  </si>
  <si>
    <t>Oil &amp; Gas Withholding</t>
  </si>
  <si>
    <t>Severance Tax Permanent Fund Distribution</t>
  </si>
  <si>
    <t>Land Grant Permanent Fund Distribution</t>
  </si>
  <si>
    <t>General Fund Total Recurring Revenues</t>
  </si>
  <si>
    <t>Oil &amp; Gas Ad Valorem Taxes</t>
  </si>
  <si>
    <t>http://nmdfa.state.nm.us/Board_Of_Finance.aspx</t>
  </si>
  <si>
    <t>http://www.sic.state.nm.us/dashboard.aspx</t>
  </si>
  <si>
    <t>Oil &amp; Gas Production Ad Valorem Tax Distributions to New Mexico Counties</t>
  </si>
  <si>
    <t>Oil &amp; Gas Production Equipment Ad Valorem Tax Distributions to New Mexico Counties</t>
  </si>
  <si>
    <t>Oil &amp; Gas Ad Valorem Tax Distributions to New Mexico Counties</t>
  </si>
  <si>
    <t>Total Oil &amp; Gas Ad Valorem Tax Distributions to New Mexico Counties</t>
  </si>
  <si>
    <t>Oil and gas portion (OGP)</t>
  </si>
  <si>
    <t>Owner and remitter (OGP-O and OGP-R)</t>
  </si>
  <si>
    <t>Oil and Gas Severance Tax to STBF</t>
  </si>
  <si>
    <t>Royalty Contributions to LGPF ($1,000s)*</t>
  </si>
  <si>
    <t>Oil and Gas Revenues ($ millions)*</t>
  </si>
  <si>
    <t>*Total excludes non-oil and gas minerals</t>
  </si>
  <si>
    <t>*Total includes non-oil and gas minerals</t>
  </si>
  <si>
    <t>State Land Office Rental, Bonus and Royalty Distributions by Beneficiary</t>
  </si>
  <si>
    <t>Natural Gas Volume, Value, Price, Royalty, Deduction by Basin</t>
  </si>
  <si>
    <t>Rental &amp; Bonus Distributions to Beneficiaries ($1,000s)</t>
  </si>
  <si>
    <t>O&amp;G School Tax</t>
  </si>
  <si>
    <t>Conservation Tax</t>
  </si>
  <si>
    <t>State Land Office Rentals &amp; Bonuses</t>
  </si>
  <si>
    <t>Land Grant Permanent Fund</t>
  </si>
  <si>
    <t>University of N.M.</t>
  </si>
  <si>
    <t>UNM Saline Lands</t>
  </si>
  <si>
    <t>N.M. State University</t>
  </si>
  <si>
    <t>Western N.M. University</t>
  </si>
  <si>
    <t>N.M. Highlands University</t>
  </si>
  <si>
    <t>Northern N.M. College</t>
  </si>
  <si>
    <t>Eastern N.M. University</t>
  </si>
  <si>
    <t>N.M. Inst. Of Mining and Technology</t>
  </si>
  <si>
    <t>N.M. Military Institute</t>
  </si>
  <si>
    <t>N.M. Boys School</t>
  </si>
  <si>
    <t xml:space="preserve">DHI Miners Hospital </t>
  </si>
  <si>
    <t>N.M. State Hospital</t>
  </si>
  <si>
    <t>N.M. State Penitentiary</t>
  </si>
  <si>
    <t>N.M. School for the Deaf</t>
  </si>
  <si>
    <t>Charitable, Penal and Reform</t>
  </si>
  <si>
    <t>Water Reservoir</t>
  </si>
  <si>
    <t>Improve Rio Grande</t>
  </si>
  <si>
    <t>Public Buildings Cap. Inc.</t>
  </si>
  <si>
    <t>Distributions ($1,000s)</t>
  </si>
  <si>
    <t>State Land Office Monthly Report, State Investment Council</t>
  </si>
  <si>
    <t xml:space="preserve">Land Grant Permanent Fund (LGPF) </t>
  </si>
  <si>
    <t>Beginning Market Value
($ 000)</t>
  </si>
  <si>
    <t>Gain/Loss
($ 000)</t>
  </si>
  <si>
    <t>Ending Market Value
($ 000)</t>
  </si>
  <si>
    <t>% Return</t>
  </si>
  <si>
    <t>State Investment Council</t>
  </si>
  <si>
    <t>O&amp;G Rentals</t>
  </si>
  <si>
    <t>O&amp;G Bonuses</t>
  </si>
  <si>
    <t>O&amp;G Rentals, Bonuses and Interest</t>
  </si>
  <si>
    <t>O&amp;G Interest</t>
  </si>
  <si>
    <t>O&amp;G Royalties to LGPF</t>
  </si>
  <si>
    <t>State Board of Finance and State Investment Council</t>
  </si>
  <si>
    <t>Contributions from STBF
($ 000)</t>
  </si>
  <si>
    <t>Distributions to GF
($ 000)</t>
  </si>
  <si>
    <t>Royalty Contributions
($ 000)</t>
  </si>
  <si>
    <t>Oil and Gas Severance Tax Receipts to Severance Tax Bonding Fund (STBF) and Severance Tax Permanent Fund (STPF) Balances</t>
  </si>
  <si>
    <t>Distributions to Beneficiaries
($ 000)</t>
  </si>
  <si>
    <t>LGPF</t>
  </si>
  <si>
    <t>STPF</t>
  </si>
  <si>
    <t>STBF</t>
  </si>
  <si>
    <t xml:space="preserve">Note: Totals may not match those reported by the State Land Office due to differences in accounting </t>
  </si>
  <si>
    <t>Note: Totals may not match those reported in the General Fund due to differences in accounting</t>
  </si>
  <si>
    <t>Northern New Mexico School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</si>
  <si>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</si>
  <si>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</si>
  <si>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</si>
  <si>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</si>
  <si>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</si>
  <si>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</si>
  <si>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</si>
  <si>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</si>
  <si>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</si>
  <si>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</si>
  <si>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</si>
  <si>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</si>
  <si>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FY15</t>
  </si>
  <si>
    <t>FY14</t>
  </si>
  <si>
    <t>FY16</t>
  </si>
  <si>
    <t>http://www.sic.state.nm.us/sic-annual-audit-reports.aspx</t>
  </si>
  <si>
    <t xml:space="preserve">November </t>
  </si>
  <si>
    <t xml:space="preserve">April </t>
  </si>
  <si>
    <t>Equipment</t>
  </si>
  <si>
    <t xml:space="preserve">Production </t>
  </si>
  <si>
    <t>STBF data in BOF Drive, Bonding Programs, STB, Accounting, CFRAS-SHARE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</si>
</sst>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.0"/>
    <numFmt numFmtId="167" formatCode="_(* #,##0.0_);_(* \(#,##0.0\);_(* &quot;-&quot;?_);_(@_)"/>
    <numFmt numFmtId="168" formatCode="_(* #,##0_);_(* \(#,##0\);_(* &quot;-&quot;??_);_(@_)"/>
    <numFmt numFmtId="169" formatCode="&quot;$&quot;#,##0"/>
    <numFmt numFmtId="170" formatCode="0.0%"/>
    <numFmt numFmtId="171" formatCode="#,##0.0"/>
    <numFmt numFmtId="172" formatCode="#,###;\-#,###;\-"/>
    <numFmt numFmtId="173" formatCode="0.00;\-0.00;\-"/>
    <numFmt numFmtId="17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name val="Arial MT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u/>
      <sz val="11"/>
      <color theme="10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15" fillId="0" borderId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left"/>
    </xf>
    <xf numFmtId="164" fontId="4" fillId="0" borderId="0" xfId="4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7" fontId="6" fillId="0" borderId="0" xfId="5" applyNumberFormat="1" applyFont="1"/>
    <xf numFmtId="2" fontId="7" fillId="0" borderId="0" xfId="5" applyNumberFormat="1" applyFont="1"/>
    <xf numFmtId="165" fontId="7" fillId="0" borderId="0" xfId="5" applyNumberFormat="1" applyFont="1"/>
    <xf numFmtId="166" fontId="7" fillId="0" borderId="0" xfId="5" applyNumberFormat="1" applyFont="1"/>
    <xf numFmtId="10" fontId="7" fillId="0" borderId="0" xfId="5" applyNumberFormat="1" applyFont="1"/>
    <xf numFmtId="0" fontId="7" fillId="0" borderId="0" xfId="5" applyFont="1"/>
    <xf numFmtId="2" fontId="7" fillId="0" borderId="1" xfId="5" applyNumberFormat="1" applyFont="1" applyBorder="1"/>
    <xf numFmtId="165" fontId="7" fillId="0" borderId="0" xfId="5" applyNumberFormat="1" applyFont="1" applyFill="1"/>
    <xf numFmtId="167" fontId="7" fillId="0" borderId="0" xfId="1" applyNumberFormat="1" applyFont="1"/>
    <xf numFmtId="165" fontId="7" fillId="0" borderId="0" xfId="1" applyNumberFormat="1" applyFont="1"/>
    <xf numFmtId="167" fontId="7" fillId="0" borderId="1" xfId="1" applyNumberFormat="1" applyFont="1" applyBorder="1"/>
    <xf numFmtId="10" fontId="7" fillId="0" borderId="0" xfId="1" applyNumberFormat="1" applyFont="1"/>
    <xf numFmtId="167" fontId="7" fillId="0" borderId="0" xfId="5" applyNumberFormat="1" applyFont="1"/>
    <xf numFmtId="167" fontId="7" fillId="0" borderId="1" xfId="5" applyNumberFormat="1" applyFont="1" applyBorder="1"/>
    <xf numFmtId="167" fontId="7" fillId="0" borderId="0" xfId="5" applyNumberFormat="1" applyFont="1" applyBorder="1"/>
    <xf numFmtId="165" fontId="7" fillId="0" borderId="0" xfId="5" applyNumberFormat="1" applyFont="1" applyBorder="1"/>
    <xf numFmtId="166" fontId="7" fillId="0" borderId="0" xfId="5" applyNumberFormat="1" applyFont="1" applyBorder="1"/>
    <xf numFmtId="10" fontId="7" fillId="0" borderId="0" xfId="5" applyNumberFormat="1" applyFont="1" applyBorder="1"/>
    <xf numFmtId="2" fontId="7" fillId="0" borderId="0" xfId="5" applyNumberFormat="1" applyFont="1" applyBorder="1"/>
    <xf numFmtId="0" fontId="7" fillId="0" borderId="0" xfId="5" applyFont="1" applyBorder="1"/>
    <xf numFmtId="0" fontId="8" fillId="0" borderId="0" xfId="5" applyFont="1" applyBorder="1"/>
    <xf numFmtId="2" fontId="7" fillId="0" borderId="1" xfId="5" applyNumberFormat="1" applyFont="1" applyFill="1" applyBorder="1"/>
    <xf numFmtId="165" fontId="7" fillId="0" borderId="0" xfId="5" applyNumberFormat="1" applyFont="1" applyFill="1" applyBorder="1"/>
    <xf numFmtId="165" fontId="7" fillId="0" borderId="0" xfId="1" applyNumberFormat="1" applyFont="1" applyFill="1" applyBorder="1"/>
    <xf numFmtId="10" fontId="7" fillId="0" borderId="0" xfId="5" applyNumberFormat="1" applyFont="1" applyFill="1" applyBorder="1"/>
    <xf numFmtId="165" fontId="7" fillId="0" borderId="0" xfId="1" applyNumberFormat="1" applyFont="1" applyBorder="1"/>
    <xf numFmtId="2" fontId="7" fillId="0" borderId="0" xfId="5" applyNumberFormat="1" applyFont="1" applyFill="1" applyBorder="1"/>
    <xf numFmtId="166" fontId="7" fillId="0" borderId="0" xfId="5" applyNumberFormat="1" applyFont="1" applyFill="1" applyBorder="1"/>
    <xf numFmtId="0" fontId="7" fillId="0" borderId="0" xfId="5" applyFont="1" applyFill="1" applyBorder="1"/>
    <xf numFmtId="10" fontId="7" fillId="0" borderId="0" xfId="5" applyNumberFormat="1" applyFont="1" applyFill="1"/>
    <xf numFmtId="166" fontId="7" fillId="0" borderId="0" xfId="5" applyNumberFormat="1" applyFont="1" applyFill="1"/>
    <xf numFmtId="0" fontId="8" fillId="0" borderId="0" xfId="5" applyFont="1" applyFill="1"/>
    <xf numFmtId="0" fontId="7" fillId="0" borderId="0" xfId="5" applyFont="1" applyFill="1"/>
    <xf numFmtId="0" fontId="8" fillId="0" borderId="0" xfId="5" applyFont="1"/>
    <xf numFmtId="10" fontId="8" fillId="0" borderId="0" xfId="3" applyNumberFormat="1" applyFont="1"/>
    <xf numFmtId="164" fontId="2" fillId="0" borderId="0" xfId="0" applyNumberFormat="1" applyFont="1"/>
    <xf numFmtId="0" fontId="4" fillId="0" borderId="0" xfId="4" applyFont="1"/>
    <xf numFmtId="0" fontId="2" fillId="0" borderId="0" xfId="0" applyFont="1" applyAlignment="1">
      <alignment horizontal="right" wrapText="1"/>
    </xf>
    <xf numFmtId="168" fontId="2" fillId="0" borderId="0" xfId="0" applyNumberFormat="1" applyFont="1"/>
    <xf numFmtId="7" fontId="7" fillId="0" borderId="0" xfId="2" applyNumberFormat="1" applyFont="1" applyBorder="1"/>
    <xf numFmtId="0" fontId="9" fillId="0" borderId="0" xfId="0" applyFont="1" applyAlignment="1">
      <alignment horizontal="right" vertical="center"/>
    </xf>
    <xf numFmtId="6" fontId="2" fillId="0" borderId="0" xfId="0" applyNumberFormat="1" applyFont="1"/>
    <xf numFmtId="6" fontId="7" fillId="0" borderId="0" xfId="2" applyNumberFormat="1" applyFont="1" applyBorder="1"/>
    <xf numFmtId="6" fontId="0" fillId="0" borderId="0" xfId="0" applyNumberFormat="1"/>
    <xf numFmtId="6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9" fontId="7" fillId="0" borderId="0" xfId="0" applyNumberFormat="1" applyFont="1" applyBorder="1"/>
    <xf numFmtId="9" fontId="2" fillId="0" borderId="0" xfId="3" applyFont="1"/>
    <xf numFmtId="168" fontId="2" fillId="0" borderId="0" xfId="1" applyNumberFormat="1" applyFont="1"/>
    <xf numFmtId="0" fontId="12" fillId="0" borderId="0" xfId="0" applyFont="1"/>
    <xf numFmtId="0" fontId="11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2" fillId="0" borderId="0" xfId="0" applyFont="1" applyAlignment="1"/>
    <xf numFmtId="0" fontId="10" fillId="0" borderId="0" xfId="0" applyFont="1" applyAlignment="1">
      <alignment wrapText="1"/>
    </xf>
    <xf numFmtId="14" fontId="7" fillId="0" borderId="0" xfId="5" applyNumberFormat="1" applyFont="1"/>
    <xf numFmtId="3" fontId="7" fillId="0" borderId="8" xfId="5" applyNumberFormat="1" applyFont="1" applyBorder="1" applyAlignment="1">
      <alignment horizontal="center"/>
    </xf>
    <xf numFmtId="3" fontId="7" fillId="0" borderId="7" xfId="5" applyNumberFormat="1" applyFont="1" applyBorder="1" applyAlignment="1">
      <alignment horizontal="center"/>
    </xf>
    <xf numFmtId="3" fontId="7" fillId="0" borderId="7" xfId="5" applyNumberFormat="1" applyFont="1" applyFill="1" applyBorder="1" applyAlignment="1">
      <alignment horizontal="center"/>
    </xf>
    <xf numFmtId="0" fontId="7" fillId="0" borderId="7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3" fontId="7" fillId="0" borderId="0" xfId="5" applyNumberFormat="1" applyFont="1"/>
    <xf numFmtId="3" fontId="7" fillId="0" borderId="0" xfId="5" applyNumberFormat="1" applyFont="1" applyFill="1"/>
    <xf numFmtId="3" fontId="7" fillId="0" borderId="0" xfId="5" applyNumberFormat="1" applyFont="1" applyAlignment="1">
      <alignment horizontal="right"/>
    </xf>
    <xf numFmtId="0" fontId="7" fillId="0" borderId="0" xfId="5" applyFont="1" applyAlignment="1">
      <alignment horizontal="center"/>
    </xf>
    <xf numFmtId="3" fontId="7" fillId="0" borderId="0" xfId="5" applyNumberFormat="1" applyFont="1" applyFill="1" applyAlignment="1">
      <alignment horizontal="right"/>
    </xf>
    <xf numFmtId="0" fontId="7" fillId="0" borderId="0" xfId="5" applyFont="1" applyFill="1" applyAlignment="1">
      <alignment horizontal="center"/>
    </xf>
    <xf numFmtId="3" fontId="7" fillId="0" borderId="1" xfId="5" applyNumberFormat="1" applyFont="1" applyFill="1" applyBorder="1"/>
    <xf numFmtId="3" fontId="7" fillId="0" borderId="0" xfId="5" applyNumberFormat="1" applyFont="1" applyFill="1" applyBorder="1"/>
    <xf numFmtId="3" fontId="7" fillId="0" borderId="0" xfId="5" applyNumberFormat="1" applyFont="1" applyFill="1" applyBorder="1" applyAlignment="1">
      <alignment horizontal="right"/>
    </xf>
    <xf numFmtId="10" fontId="7" fillId="0" borderId="0" xfId="5" applyNumberFormat="1" applyFont="1" applyFill="1" applyBorder="1" applyAlignment="1">
      <alignment horizontal="right"/>
    </xf>
    <xf numFmtId="165" fontId="7" fillId="0" borderId="0" xfId="5" applyNumberFormat="1" applyFont="1" applyFill="1" applyBorder="1" applyAlignment="1">
      <alignment horizontal="center"/>
    </xf>
    <xf numFmtId="3" fontId="7" fillId="0" borderId="1" xfId="5" applyNumberFormat="1" applyFont="1" applyFill="1" applyBorder="1" applyAlignment="1">
      <alignment horizontal="center"/>
    </xf>
    <xf numFmtId="3" fontId="7" fillId="0" borderId="0" xfId="5" applyNumberFormat="1" applyFont="1" applyFill="1" applyBorder="1" applyAlignment="1">
      <alignment horizontal="center"/>
    </xf>
    <xf numFmtId="165" fontId="7" fillId="0" borderId="3" xfId="5" applyNumberFormat="1" applyFont="1" applyFill="1" applyBorder="1" applyAlignment="1">
      <alignment horizontal="center"/>
    </xf>
    <xf numFmtId="170" fontId="7" fillId="0" borderId="0" xfId="5" applyNumberFormat="1" applyFont="1" applyFill="1" applyBorder="1" applyAlignment="1">
      <alignment horizontal="right"/>
    </xf>
    <xf numFmtId="3" fontId="7" fillId="0" borderId="4" xfId="5" applyNumberFormat="1" applyFont="1" applyFill="1" applyBorder="1"/>
    <xf numFmtId="170" fontId="7" fillId="0" borderId="0" xfId="5" applyNumberFormat="1" applyFont="1" applyFill="1" applyBorder="1" applyAlignment="1">
      <alignment horizontal="center"/>
    </xf>
    <xf numFmtId="3" fontId="7" fillId="0" borderId="1" xfId="5" applyNumberFormat="1" applyFont="1" applyFill="1" applyBorder="1" applyAlignment="1">
      <alignment horizontal="right"/>
    </xf>
    <xf numFmtId="165" fontId="7" fillId="0" borderId="5" xfId="5" applyNumberFormat="1" applyFont="1" applyFill="1" applyBorder="1" applyAlignment="1">
      <alignment horizontal="center"/>
    </xf>
    <xf numFmtId="3" fontId="7" fillId="0" borderId="0" xfId="5" applyNumberFormat="1" applyFont="1" applyFill="1" applyBorder="1" applyAlignment="1"/>
    <xf numFmtId="10" fontId="7" fillId="0" borderId="0" xfId="5" applyNumberFormat="1" applyFont="1" applyFill="1" applyBorder="1" applyAlignment="1">
      <alignment horizontal="center"/>
    </xf>
    <xf numFmtId="3" fontId="7" fillId="0" borderId="1" xfId="1" applyNumberFormat="1" applyFont="1" applyFill="1" applyBorder="1"/>
    <xf numFmtId="3" fontId="7" fillId="0" borderId="0" xfId="1" applyNumberFormat="1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7" xfId="0" applyFont="1" applyBorder="1"/>
    <xf numFmtId="168" fontId="2" fillId="0" borderId="7" xfId="1" applyNumberFormat="1" applyFont="1" applyBorder="1"/>
    <xf numFmtId="0" fontId="2" fillId="0" borderId="7" xfId="0" applyFont="1" applyBorder="1"/>
    <xf numFmtId="0" fontId="13" fillId="0" borderId="0" xfId="4" applyFont="1"/>
    <xf numFmtId="171" fontId="7" fillId="0" borderId="1" xfId="0" applyNumberFormat="1" applyFont="1" applyBorder="1" applyAlignment="1">
      <alignment horizontal="center"/>
    </xf>
    <xf numFmtId="171" fontId="2" fillId="0" borderId="1" xfId="0" applyNumberFormat="1" applyFont="1" applyBorder="1" applyAlignment="1">
      <alignment horizontal="center"/>
    </xf>
    <xf numFmtId="169" fontId="7" fillId="0" borderId="0" xfId="0" applyNumberFormat="1" applyFont="1" applyFill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4" fontId="7" fillId="0" borderId="0" xfId="5" applyNumberFormat="1" applyFont="1" applyAlignment="1">
      <alignment horizontal="center" wrapText="1"/>
    </xf>
    <xf numFmtId="3" fontId="7" fillId="0" borderId="6" xfId="5" applyNumberFormat="1" applyFont="1" applyBorder="1" applyAlignment="1">
      <alignment horizontal="center"/>
    </xf>
    <xf numFmtId="3" fontId="7" fillId="0" borderId="0" xfId="5" applyNumberFormat="1" applyFont="1" applyBorder="1" applyAlignment="1"/>
    <xf numFmtId="3" fontId="7" fillId="0" borderId="0" xfId="5" applyNumberFormat="1" applyFont="1" applyBorder="1" applyAlignment="1">
      <alignment horizontal="right"/>
    </xf>
    <xf numFmtId="3" fontId="7" fillId="0" borderId="0" xfId="5" applyNumberFormat="1" applyFont="1" applyBorder="1"/>
    <xf numFmtId="0" fontId="7" fillId="0" borderId="1" xfId="5" applyFont="1" applyBorder="1" applyAlignment="1">
      <alignment horizontal="center"/>
    </xf>
    <xf numFmtId="3" fontId="7" fillId="0" borderId="4" xfId="5" applyNumberFormat="1" applyFont="1" applyFill="1" applyBorder="1" applyAlignment="1"/>
    <xf numFmtId="3" fontId="7" fillId="0" borderId="4" xfId="5" applyNumberFormat="1" applyFont="1" applyBorder="1" applyAlignment="1"/>
    <xf numFmtId="3" fontId="7" fillId="0" borderId="4" xfId="5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9" fontId="2" fillId="0" borderId="1" xfId="3" applyFont="1" applyBorder="1"/>
    <xf numFmtId="9" fontId="2" fillId="0" borderId="0" xfId="3" applyFont="1" applyBorder="1"/>
    <xf numFmtId="171" fontId="7" fillId="0" borderId="13" xfId="0" applyNumberFormat="1" applyFont="1" applyBorder="1" applyAlignment="1">
      <alignment horizontal="center"/>
    </xf>
    <xf numFmtId="171" fontId="7" fillId="0" borderId="11" xfId="0" applyNumberFormat="1" applyFont="1" applyBorder="1" applyAlignment="1">
      <alignment horizontal="center"/>
    </xf>
    <xf numFmtId="171" fontId="2" fillId="0" borderId="13" xfId="0" applyNumberFormat="1" applyFont="1" applyBorder="1" applyAlignment="1">
      <alignment horizontal="center"/>
    </xf>
    <xf numFmtId="171" fontId="2" fillId="0" borderId="11" xfId="0" applyNumberFormat="1" applyFont="1" applyBorder="1" applyAlignment="1">
      <alignment horizontal="center"/>
    </xf>
    <xf numFmtId="7" fontId="7" fillId="0" borderId="0" xfId="2" applyNumberFormat="1" applyFont="1" applyFill="1" applyBorder="1"/>
    <xf numFmtId="14" fontId="2" fillId="0" borderId="0" xfId="0" applyNumberFormat="1" applyFont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71" fontId="2" fillId="0" borderId="13" xfId="0" applyNumberFormat="1" applyFont="1" applyBorder="1"/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0" fillId="0" borderId="0" xfId="0" applyBorder="1" applyAlignment="1"/>
    <xf numFmtId="0" fontId="2" fillId="0" borderId="0" xfId="0" applyNumberFormat="1" applyFont="1" applyAlignment="1">
      <alignment horizontal="right"/>
    </xf>
    <xf numFmtId="164" fontId="4" fillId="0" borderId="0" xfId="4" applyNumberFormat="1" applyFont="1" applyAlignment="1">
      <alignment horizontal="left"/>
    </xf>
    <xf numFmtId="0" fontId="7" fillId="0" borderId="0" xfId="0" applyFont="1" applyFill="1" applyBorder="1" applyProtection="1"/>
    <xf numFmtId="7" fontId="7" fillId="0" borderId="0" xfId="0" applyNumberFormat="1" applyFont="1" applyFill="1" applyBorder="1" applyProtection="1"/>
    <xf numFmtId="0" fontId="7" fillId="0" borderId="7" xfId="0" applyFont="1" applyFill="1" applyBorder="1" applyProtection="1"/>
    <xf numFmtId="1" fontId="2" fillId="0" borderId="0" xfId="0" applyNumberFormat="1" applyFont="1" applyBorder="1" applyAlignment="1">
      <alignment horizontal="center"/>
    </xf>
    <xf numFmtId="172" fontId="0" fillId="0" borderId="0" xfId="0" applyNumberFormat="1"/>
    <xf numFmtId="168" fontId="0" fillId="0" borderId="0" xfId="1" applyNumberFormat="1" applyFont="1"/>
    <xf numFmtId="174" fontId="2" fillId="0" borderId="13" xfId="0" applyNumberFormat="1" applyFont="1" applyBorder="1" applyAlignment="1">
      <alignment horizontal="center"/>
    </xf>
    <xf numFmtId="174" fontId="2" fillId="0" borderId="11" xfId="0" applyNumberFormat="1" applyFont="1" applyBorder="1" applyAlignment="1">
      <alignment horizontal="center"/>
    </xf>
    <xf numFmtId="171" fontId="2" fillId="0" borderId="11" xfId="0" applyNumberFormat="1" applyFont="1" applyBorder="1"/>
    <xf numFmtId="0" fontId="1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3" fontId="16" fillId="0" borderId="0" xfId="6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right"/>
    </xf>
    <xf numFmtId="169" fontId="16" fillId="0" borderId="0" xfId="0" applyNumberFormat="1" applyFont="1" applyFill="1" applyBorder="1" applyAlignment="1">
      <alignment horizontal="right"/>
    </xf>
    <xf numFmtId="173" fontId="16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9" fontId="2" fillId="0" borderId="0" xfId="3" applyFont="1" applyAlignment="1">
      <alignment horizontal="right"/>
    </xf>
    <xf numFmtId="174" fontId="7" fillId="0" borderId="0" xfId="5" applyNumberFormat="1" applyFont="1" applyFill="1" applyBorder="1"/>
    <xf numFmtId="174" fontId="2" fillId="0" borderId="0" xfId="0" applyNumberFormat="1" applyFont="1"/>
    <xf numFmtId="2" fontId="2" fillId="0" borderId="0" xfId="0" applyNumberFormat="1" applyFont="1"/>
    <xf numFmtId="3" fontId="7" fillId="2" borderId="1" xfId="5" applyNumberFormat="1" applyFont="1" applyFill="1" applyBorder="1" applyAlignment="1">
      <alignment horizontal="right"/>
    </xf>
    <xf numFmtId="0" fontId="2" fillId="2" borderId="0" xfId="0" applyFont="1" applyFill="1"/>
    <xf numFmtId="9" fontId="2" fillId="0" borderId="3" xfId="3" applyFont="1" applyBorder="1"/>
    <xf numFmtId="9" fontId="2" fillId="0" borderId="0" xfId="0" applyNumberFormat="1" applyFont="1"/>
    <xf numFmtId="9" fontId="2" fillId="0" borderId="3" xfId="0" applyNumberFormat="1" applyFont="1" applyBorder="1"/>
    <xf numFmtId="0" fontId="3" fillId="0" borderId="0" xfId="4"/>
    <xf numFmtId="3" fontId="2" fillId="0" borderId="0" xfId="0" applyNumberFormat="1" applyFont="1"/>
    <xf numFmtId="3" fontId="2" fillId="0" borderId="7" xfId="0" applyNumberFormat="1" applyFont="1" applyBorder="1"/>
    <xf numFmtId="4" fontId="0" fillId="0" borderId="0" xfId="0" applyNumberFormat="1"/>
    <xf numFmtId="2" fontId="0" fillId="0" borderId="0" xfId="0" applyNumberFormat="1"/>
    <xf numFmtId="164" fontId="3" fillId="0" borderId="0" xfId="4" applyNumberFormat="1" applyAlignment="1">
      <alignment horizontal="left"/>
    </xf>
    <xf numFmtId="168" fontId="2" fillId="0" borderId="1" xfId="1" applyNumberFormat="1" applyFont="1" applyBorder="1"/>
    <xf numFmtId="171" fontId="2" fillId="0" borderId="3" xfId="0" applyNumberFormat="1" applyFont="1" applyBorder="1" applyAlignment="1">
      <alignment horizontal="center"/>
    </xf>
    <xf numFmtId="7" fontId="0" fillId="0" borderId="0" xfId="0" applyNumberFormat="1"/>
    <xf numFmtId="10" fontId="2" fillId="0" borderId="0" xfId="3" applyNumberFormat="1" applyFont="1"/>
    <xf numFmtId="10" fontId="7" fillId="0" borderId="0" xfId="3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4" xfId="5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4" xfId="5" applyFont="1" applyBorder="1" applyAlignment="1">
      <alignment horizontal="center" wrapText="1"/>
    </xf>
    <xf numFmtId="0" fontId="7" fillId="0" borderId="0" xfId="5" applyFont="1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0" fontId="7" fillId="0" borderId="3" xfId="5" applyFont="1" applyBorder="1" applyAlignment="1">
      <alignment horizontal="center" wrapText="1"/>
    </xf>
    <xf numFmtId="0" fontId="7" fillId="0" borderId="5" xfId="5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5"/>
    <cellStyle name="Normal_STPF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eb.ongard.state.nm.us/Applications/OSCReporting/StartReport.aspx?ReportId=18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x.newmexico.gov/oil-natural-gas-mineral-extraction-taxes.asp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ax.newmexico.gov/oil-natural-gas-mineral-extraction-taxe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eb.ongard.state.nm.us/Applications/OSCReporting/StartReport.aspx?ReportId=18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mnrd.state.nm.us/ADMIN/publication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ic.state.nm.us/sic-annual-audit-reports.aspx" TargetMode="External"/><Relationship Id="rId1" Type="http://schemas.openxmlformats.org/officeDocument/2006/relationships/hyperlink" Target="http://www.nmstatelands.org/uploads/files/slo12%20all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mstatelands.org/Reports.asp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nmdfa.state.nm.us/State_General_Fund.asp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mdfa.state.nm.us/State_General_Fund.asp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sic.state.nm.us/dashboard.aspx" TargetMode="External"/><Relationship Id="rId1" Type="http://schemas.openxmlformats.org/officeDocument/2006/relationships/hyperlink" Target="http://nmdfa.state.nm.us/Board_Of_Finance.asp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c.state.nm.us/dashboard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0"/>
  <sheetViews>
    <sheetView tabSelected="1" workbookViewId="0">
      <pane xSplit="1" ySplit="8" topLeftCell="B462" activePane="bottomRight" state="frozen"/>
      <selection pane="topRight" activeCell="B1" sqref="B1"/>
      <selection pane="bottomLeft" activeCell="A9" sqref="A9"/>
      <selection pane="bottomRight" activeCell="Q481" sqref="Q481"/>
    </sheetView>
  </sheetViews>
  <sheetFormatPr defaultRowHeight="15.75"/>
  <cols>
    <col min="1" max="1" width="14.85546875" style="1" customWidth="1"/>
    <col min="2" max="2" width="20.28515625" style="1" customWidth="1"/>
    <col min="3" max="3" width="13.7109375" style="1" bestFit="1" customWidth="1"/>
    <col min="4" max="5" width="9.5703125" style="1" bestFit="1" customWidth="1"/>
    <col min="6" max="6" width="10.7109375" style="1" bestFit="1" customWidth="1"/>
    <col min="7" max="7" width="9.5703125" style="1" customWidth="1"/>
    <col min="8" max="8" width="14.28515625" style="1" bestFit="1" customWidth="1"/>
    <col min="9" max="9" width="10.7109375" style="1" bestFit="1" customWidth="1"/>
    <col min="10" max="11" width="9.5703125" style="1" bestFit="1" customWidth="1"/>
    <col min="12" max="12" width="10.7109375" style="1" bestFit="1" customWidth="1"/>
    <col min="13" max="13" width="15.5703125" style="1" bestFit="1" customWidth="1"/>
    <col min="14" max="14" width="9.5703125" style="1" customWidth="1"/>
    <col min="15" max="15" width="11" style="1" bestFit="1" customWidth="1"/>
    <col min="16" max="16384" width="9.140625" style="1"/>
  </cols>
  <sheetData>
    <row r="1" spans="1:17">
      <c r="A1" s="1" t="s">
        <v>0</v>
      </c>
      <c r="M1" s="2"/>
    </row>
    <row r="2" spans="1:17">
      <c r="A2" s="1" t="s">
        <v>1</v>
      </c>
      <c r="B2" s="1" t="s">
        <v>87</v>
      </c>
      <c r="M2" s="2"/>
    </row>
    <row r="3" spans="1:17">
      <c r="A3" s="59" t="s">
        <v>92</v>
      </c>
      <c r="B3" s="123">
        <v>42824</v>
      </c>
      <c r="C3" s="56" t="s">
        <v>23</v>
      </c>
      <c r="M3" s="2"/>
    </row>
    <row r="4" spans="1:17">
      <c r="A4" s="1" t="s">
        <v>88</v>
      </c>
      <c r="B4" s="4" t="s">
        <v>2</v>
      </c>
      <c r="M4" s="2"/>
    </row>
    <row r="5" spans="1:17">
      <c r="M5" s="2"/>
    </row>
    <row r="6" spans="1:17">
      <c r="A6" s="5"/>
      <c r="B6" s="5" t="s">
        <v>42</v>
      </c>
      <c r="C6" s="5"/>
      <c r="D6" s="5"/>
      <c r="E6" s="5"/>
      <c r="F6" s="5"/>
      <c r="G6" s="5"/>
      <c r="H6" s="5" t="s">
        <v>74</v>
      </c>
      <c r="I6" s="5"/>
      <c r="J6" s="5"/>
      <c r="K6" s="5"/>
      <c r="L6" s="5"/>
      <c r="M6" s="6"/>
      <c r="N6" s="5"/>
      <c r="O6" s="148" t="s">
        <v>3</v>
      </c>
    </row>
    <row r="7" spans="1:17" ht="18.75">
      <c r="A7" s="102" t="s">
        <v>4</v>
      </c>
      <c r="B7" s="102" t="s">
        <v>5</v>
      </c>
      <c r="C7" s="102" t="s">
        <v>9</v>
      </c>
      <c r="D7" s="102" t="s">
        <v>6</v>
      </c>
      <c r="E7" s="102" t="s">
        <v>7</v>
      </c>
      <c r="F7" s="102" t="s">
        <v>85</v>
      </c>
      <c r="G7" s="102"/>
      <c r="H7" s="102" t="s">
        <v>5</v>
      </c>
      <c r="I7" s="102" t="s">
        <v>9</v>
      </c>
      <c r="J7" s="102" t="s">
        <v>6</v>
      </c>
      <c r="K7" s="102" t="s">
        <v>7</v>
      </c>
      <c r="L7" s="102" t="s">
        <v>85</v>
      </c>
      <c r="M7" s="103" t="s">
        <v>86</v>
      </c>
      <c r="N7" s="102"/>
      <c r="O7" s="102" t="s">
        <v>10</v>
      </c>
    </row>
    <row r="8" spans="1:17">
      <c r="A8" s="102" t="s">
        <v>91</v>
      </c>
      <c r="B8" s="102" t="s">
        <v>11</v>
      </c>
      <c r="C8" s="102" t="s">
        <v>12</v>
      </c>
      <c r="D8" s="102" t="s">
        <v>13</v>
      </c>
      <c r="E8" s="102" t="s">
        <v>12</v>
      </c>
      <c r="F8" s="102" t="s">
        <v>14</v>
      </c>
      <c r="G8" s="102"/>
      <c r="H8" s="102" t="s">
        <v>15</v>
      </c>
      <c r="I8" s="102" t="s">
        <v>12</v>
      </c>
      <c r="J8" s="102" t="s">
        <v>16</v>
      </c>
      <c r="K8" s="102" t="s">
        <v>12</v>
      </c>
      <c r="L8" s="102" t="s">
        <v>14</v>
      </c>
      <c r="M8" s="103" t="s">
        <v>16</v>
      </c>
      <c r="N8" s="102"/>
      <c r="O8" s="102" t="s">
        <v>9</v>
      </c>
    </row>
    <row r="9" spans="1:17">
      <c r="A9" s="7">
        <v>28491</v>
      </c>
      <c r="B9" s="8">
        <v>7.3319999999999999</v>
      </c>
      <c r="C9" s="9">
        <v>70.072999999999993</v>
      </c>
      <c r="D9" s="9">
        <v>9.5571467539552639</v>
      </c>
      <c r="E9" s="10"/>
      <c r="F9" s="11"/>
      <c r="G9" s="12"/>
      <c r="H9" s="13">
        <v>101.193</v>
      </c>
      <c r="I9" s="9">
        <v>92.834000000000003</v>
      </c>
      <c r="J9" s="9">
        <v>0.91739547201881555</v>
      </c>
      <c r="K9" s="9"/>
      <c r="L9" s="9"/>
      <c r="M9" s="14"/>
      <c r="N9" s="12"/>
      <c r="O9" s="9">
        <v>162.90699999999998</v>
      </c>
    </row>
    <row r="10" spans="1:17">
      <c r="A10" s="7">
        <v>28522</v>
      </c>
      <c r="B10" s="8">
        <v>6.5519999999999996</v>
      </c>
      <c r="C10" s="9">
        <v>64.924999999999997</v>
      </c>
      <c r="D10" s="9">
        <v>9.9091880341880341</v>
      </c>
      <c r="E10" s="10"/>
      <c r="F10" s="11"/>
      <c r="G10" s="12"/>
      <c r="H10" s="13">
        <v>94.878</v>
      </c>
      <c r="I10" s="9">
        <v>90.052000000000007</v>
      </c>
      <c r="J10" s="9">
        <v>0.94913467821834363</v>
      </c>
      <c r="K10" s="9"/>
      <c r="L10" s="9"/>
      <c r="M10" s="14"/>
      <c r="N10" s="12"/>
      <c r="O10" s="9">
        <v>154.977</v>
      </c>
    </row>
    <row r="11" spans="1:17">
      <c r="A11" s="7">
        <v>28550</v>
      </c>
      <c r="B11" s="8">
        <v>7.5259999999999998</v>
      </c>
      <c r="C11" s="9">
        <v>72.230999999999995</v>
      </c>
      <c r="D11" s="9">
        <v>9.5975285676322084</v>
      </c>
      <c r="E11" s="10"/>
      <c r="F11" s="11"/>
      <c r="G11" s="12"/>
      <c r="H11" s="13">
        <v>98.986000000000004</v>
      </c>
      <c r="I11" s="9">
        <v>93.069000000000003</v>
      </c>
      <c r="J11" s="9">
        <v>0.94022387004222818</v>
      </c>
      <c r="K11" s="9"/>
      <c r="L11" s="9"/>
      <c r="M11" s="14"/>
      <c r="N11" s="12"/>
      <c r="O11" s="9">
        <v>165.3</v>
      </c>
    </row>
    <row r="12" spans="1:17">
      <c r="A12" s="7">
        <v>28581</v>
      </c>
      <c r="B12" s="8">
        <v>7.01</v>
      </c>
      <c r="C12" s="9">
        <v>69.48</v>
      </c>
      <c r="D12" s="9">
        <v>9.9115549215406578</v>
      </c>
      <c r="E12" s="10"/>
      <c r="F12" s="11"/>
      <c r="G12" s="12"/>
      <c r="H12" s="13">
        <v>96.692999999999998</v>
      </c>
      <c r="I12" s="9">
        <v>94.676000000000002</v>
      </c>
      <c r="J12" s="9">
        <v>0.97914016526532432</v>
      </c>
      <c r="K12" s="9"/>
      <c r="L12" s="9"/>
      <c r="M12" s="14"/>
      <c r="N12" s="12"/>
      <c r="O12" s="9">
        <v>164.15600000000001</v>
      </c>
    </row>
    <row r="13" spans="1:17">
      <c r="A13" s="7">
        <v>28611</v>
      </c>
      <c r="B13" s="8">
        <v>7.2279999999999998</v>
      </c>
      <c r="C13" s="9">
        <v>71.343000000000004</v>
      </c>
      <c r="D13" s="9">
        <v>9.8703652462645284</v>
      </c>
      <c r="E13" s="10"/>
      <c r="F13" s="11"/>
      <c r="G13" s="12"/>
      <c r="H13" s="13">
        <v>94.637</v>
      </c>
      <c r="I13" s="9">
        <v>95.14</v>
      </c>
      <c r="J13" s="9">
        <v>1.0053150459122753</v>
      </c>
      <c r="K13" s="9"/>
      <c r="L13" s="9"/>
      <c r="M13" s="14"/>
      <c r="N13" s="12"/>
      <c r="O13" s="9">
        <v>166.483</v>
      </c>
    </row>
    <row r="14" spans="1:17">
      <c r="A14" s="7">
        <v>28642</v>
      </c>
      <c r="B14" s="8">
        <v>6.8150000000000004</v>
      </c>
      <c r="C14" s="9">
        <v>68.748999999999995</v>
      </c>
      <c r="D14" s="9">
        <v>10.08789435069699</v>
      </c>
      <c r="E14" s="10"/>
      <c r="F14" s="11"/>
      <c r="G14" s="12"/>
      <c r="H14" s="13">
        <v>89.358999999999995</v>
      </c>
      <c r="I14" s="9">
        <v>92.704999999999998</v>
      </c>
      <c r="J14" s="9">
        <v>1.0374444655826498</v>
      </c>
      <c r="K14" s="9"/>
      <c r="L14" s="9"/>
      <c r="M14" s="14"/>
      <c r="N14" s="12"/>
      <c r="O14" s="9">
        <v>161.45400000000001</v>
      </c>
    </row>
    <row r="15" spans="1:17">
      <c r="A15" s="7">
        <v>28672</v>
      </c>
      <c r="B15" s="8">
        <v>7.06</v>
      </c>
      <c r="C15" s="9">
        <v>71.234999999999999</v>
      </c>
      <c r="D15" s="9">
        <v>10.089943342776204</v>
      </c>
      <c r="E15" s="10"/>
      <c r="F15" s="11"/>
      <c r="G15" s="12"/>
      <c r="H15" s="13">
        <v>94.203999999999994</v>
      </c>
      <c r="I15" s="9">
        <v>96.373999999999995</v>
      </c>
      <c r="J15" s="9">
        <v>1.023035115281729</v>
      </c>
      <c r="K15" s="9"/>
      <c r="L15" s="9"/>
      <c r="M15" s="14"/>
      <c r="N15" s="12"/>
      <c r="O15" s="9">
        <v>167.60899999999998</v>
      </c>
      <c r="Q15" s="56" t="s">
        <v>23</v>
      </c>
    </row>
    <row r="16" spans="1:17">
      <c r="A16" s="7">
        <v>28703</v>
      </c>
      <c r="B16" s="8">
        <v>7.0019999999999998</v>
      </c>
      <c r="C16" s="9">
        <v>70.046999999999997</v>
      </c>
      <c r="D16" s="9">
        <v>10.003856041131105</v>
      </c>
      <c r="E16" s="10"/>
      <c r="F16" s="11"/>
      <c r="G16" s="12"/>
      <c r="H16" s="13">
        <v>94.278000000000006</v>
      </c>
      <c r="I16" s="9">
        <v>97.486000000000004</v>
      </c>
      <c r="J16" s="9">
        <v>1.0340270264536795</v>
      </c>
      <c r="K16" s="9"/>
      <c r="L16" s="9"/>
      <c r="M16" s="14"/>
      <c r="N16" s="12"/>
      <c r="O16" s="9">
        <v>167.53300000000002</v>
      </c>
    </row>
    <row r="17" spans="1:15">
      <c r="A17" s="7">
        <v>28734</v>
      </c>
      <c r="B17" s="8">
        <v>6.8929999999999998</v>
      </c>
      <c r="C17" s="9">
        <v>68.555999999999997</v>
      </c>
      <c r="D17" s="9">
        <v>9.9457420571594373</v>
      </c>
      <c r="E17" s="10"/>
      <c r="F17" s="11"/>
      <c r="G17" s="12"/>
      <c r="H17" s="13">
        <v>89.76</v>
      </c>
      <c r="I17" s="9">
        <v>94.744</v>
      </c>
      <c r="J17" s="9">
        <v>1.0555258467023172</v>
      </c>
      <c r="K17" s="9"/>
      <c r="L17" s="9"/>
      <c r="M17" s="14"/>
      <c r="N17" s="12"/>
      <c r="O17" s="9">
        <v>163.30000000000001</v>
      </c>
    </row>
    <row r="18" spans="1:15">
      <c r="A18" s="7">
        <v>28764</v>
      </c>
      <c r="B18" s="8">
        <v>7.077</v>
      </c>
      <c r="C18" s="9">
        <v>72.885000000000005</v>
      </c>
      <c r="D18" s="9">
        <v>10.298855447223401</v>
      </c>
      <c r="E18" s="10"/>
      <c r="F18" s="11"/>
      <c r="G18" s="12"/>
      <c r="H18" s="13">
        <v>95.828999999999994</v>
      </c>
      <c r="I18" s="9">
        <v>103.01</v>
      </c>
      <c r="J18" s="9">
        <v>1.0749355623036869</v>
      </c>
      <c r="K18" s="9"/>
      <c r="L18" s="9"/>
      <c r="M18" s="14"/>
      <c r="N18" s="12"/>
      <c r="O18" s="9">
        <v>175.89500000000001</v>
      </c>
    </row>
    <row r="19" spans="1:15">
      <c r="A19" s="7">
        <v>28795</v>
      </c>
      <c r="B19" s="8">
        <v>6.6989999999999998</v>
      </c>
      <c r="C19" s="9">
        <v>70.584999999999994</v>
      </c>
      <c r="D19" s="9">
        <v>10.536647260785191</v>
      </c>
      <c r="E19" s="10"/>
      <c r="F19" s="11"/>
      <c r="G19" s="12"/>
      <c r="H19" s="13">
        <v>96.816999999999993</v>
      </c>
      <c r="I19" s="9">
        <v>105.349</v>
      </c>
      <c r="J19" s="9">
        <v>1.0881250193664338</v>
      </c>
      <c r="K19" s="9"/>
      <c r="L19" s="9"/>
      <c r="M19" s="14"/>
      <c r="N19" s="12"/>
      <c r="O19" s="9">
        <v>175.934</v>
      </c>
    </row>
    <row r="20" spans="1:15">
      <c r="A20" s="7">
        <v>28825</v>
      </c>
      <c r="B20" s="8">
        <v>6.8040000000000003</v>
      </c>
      <c r="C20" s="9">
        <v>70.447999999999993</v>
      </c>
      <c r="D20" s="9">
        <v>10.353909465020575</v>
      </c>
      <c r="E20" s="10"/>
      <c r="F20" s="11"/>
      <c r="G20" s="12"/>
      <c r="H20" s="13">
        <v>101.29600000000001</v>
      </c>
      <c r="I20" s="9">
        <v>126.28400000000001</v>
      </c>
      <c r="J20" s="9">
        <v>1.2466829884694361</v>
      </c>
      <c r="K20" s="9"/>
      <c r="L20" s="9"/>
      <c r="M20" s="14"/>
      <c r="N20" s="12"/>
      <c r="O20" s="9">
        <v>196.732</v>
      </c>
    </row>
    <row r="21" spans="1:15">
      <c r="A21" s="7">
        <v>28856</v>
      </c>
      <c r="B21" s="8">
        <v>6.5540000000000003</v>
      </c>
      <c r="C21" s="9">
        <v>70.59</v>
      </c>
      <c r="D21" s="9">
        <v>10.770521818736649</v>
      </c>
      <c r="E21" s="10"/>
      <c r="F21" s="11"/>
      <c r="G21" s="12"/>
      <c r="H21" s="13">
        <v>99.546000000000006</v>
      </c>
      <c r="I21" s="9">
        <v>125.84</v>
      </c>
      <c r="J21" s="9">
        <v>1.2641391919313683</v>
      </c>
      <c r="K21" s="9"/>
      <c r="L21" s="9"/>
      <c r="M21" s="14"/>
      <c r="N21" s="12"/>
      <c r="O21" s="9">
        <v>196.43</v>
      </c>
    </row>
    <row r="22" spans="1:15">
      <c r="A22" s="7">
        <v>28887</v>
      </c>
      <c r="B22" s="8">
        <v>6.141</v>
      </c>
      <c r="C22" s="9">
        <v>66</v>
      </c>
      <c r="D22" s="9">
        <v>10.747435271128481</v>
      </c>
      <c r="E22" s="10"/>
      <c r="F22" s="11"/>
      <c r="G22" s="12"/>
      <c r="H22" s="13">
        <v>92.332999999999998</v>
      </c>
      <c r="I22" s="9">
        <v>118.253</v>
      </c>
      <c r="J22" s="9">
        <v>1.2807230351012098</v>
      </c>
      <c r="K22" s="9"/>
      <c r="L22" s="9"/>
      <c r="M22" s="14"/>
      <c r="N22" s="12"/>
      <c r="O22" s="9">
        <v>184.25299999999999</v>
      </c>
    </row>
    <row r="23" spans="1:15">
      <c r="A23" s="7">
        <v>28915</v>
      </c>
      <c r="B23" s="8">
        <v>6.5960000000000001</v>
      </c>
      <c r="C23" s="9">
        <v>72.522000000000006</v>
      </c>
      <c r="D23" s="9">
        <v>10.994845360824742</v>
      </c>
      <c r="E23" s="10"/>
      <c r="F23" s="11"/>
      <c r="G23" s="12"/>
      <c r="H23" s="13">
        <v>96.87</v>
      </c>
      <c r="I23" s="9">
        <v>127.18899999999999</v>
      </c>
      <c r="J23" s="9">
        <v>1.312986476721379</v>
      </c>
      <c r="K23" s="9"/>
      <c r="L23" s="9"/>
      <c r="M23" s="14"/>
      <c r="N23" s="12"/>
      <c r="O23" s="9">
        <v>199.71100000000001</v>
      </c>
    </row>
    <row r="24" spans="1:15">
      <c r="A24" s="7">
        <v>28946</v>
      </c>
      <c r="B24" s="8">
        <v>6.6</v>
      </c>
      <c r="C24" s="9">
        <v>74.569999999999993</v>
      </c>
      <c r="D24" s="9">
        <v>11.298484848484849</v>
      </c>
      <c r="E24" s="10"/>
      <c r="F24" s="11"/>
      <c r="G24" s="12"/>
      <c r="H24" s="13">
        <v>96.113</v>
      </c>
      <c r="I24" s="9">
        <v>128.69900000000001</v>
      </c>
      <c r="J24" s="9">
        <v>1.3390384235223125</v>
      </c>
      <c r="K24" s="9"/>
      <c r="L24" s="9"/>
      <c r="M24" s="14"/>
      <c r="N24" s="12"/>
      <c r="O24" s="9">
        <v>203.26900000000001</v>
      </c>
    </row>
    <row r="25" spans="1:15">
      <c r="A25" s="7">
        <v>28976</v>
      </c>
      <c r="B25" s="8">
        <v>6.8140000000000001</v>
      </c>
      <c r="C25" s="9">
        <v>79.754000000000005</v>
      </c>
      <c r="D25" s="9">
        <v>11.704432051658351</v>
      </c>
      <c r="E25" s="10"/>
      <c r="F25" s="11"/>
      <c r="G25" s="12"/>
      <c r="H25" s="13">
        <v>95.927999999999997</v>
      </c>
      <c r="I25" s="9">
        <v>133.40799999999999</v>
      </c>
      <c r="J25" s="9">
        <v>1.3907096989408723</v>
      </c>
      <c r="K25" s="9"/>
      <c r="L25" s="9"/>
      <c r="M25" s="14"/>
      <c r="N25" s="12"/>
      <c r="O25" s="9">
        <v>213.16199999999998</v>
      </c>
    </row>
    <row r="26" spans="1:15">
      <c r="A26" s="7">
        <v>29007</v>
      </c>
      <c r="B26" s="8">
        <v>6.2210000000000001</v>
      </c>
      <c r="C26" s="9">
        <v>91.158000000000001</v>
      </c>
      <c r="D26" s="9">
        <v>14.653271178267159</v>
      </c>
      <c r="E26" s="10"/>
      <c r="F26" s="11"/>
      <c r="G26" s="12"/>
      <c r="H26" s="13">
        <v>92.617000000000004</v>
      </c>
      <c r="I26" s="9">
        <v>131.94200000000001</v>
      </c>
      <c r="J26" s="9">
        <v>1.4245980759471804</v>
      </c>
      <c r="K26" s="9"/>
      <c r="L26" s="9"/>
      <c r="M26" s="14"/>
      <c r="N26" s="12"/>
      <c r="O26" s="9">
        <v>223.10000000000002</v>
      </c>
    </row>
    <row r="27" spans="1:15">
      <c r="A27" s="7">
        <v>29037</v>
      </c>
      <c r="B27" s="8">
        <v>6.742</v>
      </c>
      <c r="C27" s="9">
        <v>98.738</v>
      </c>
      <c r="D27" s="9">
        <v>14.645209136754673</v>
      </c>
      <c r="E27" s="10"/>
      <c r="F27" s="11"/>
      <c r="G27" s="12"/>
      <c r="H27" s="13">
        <v>94.073999999999998</v>
      </c>
      <c r="I27" s="9">
        <v>136.708</v>
      </c>
      <c r="J27" s="9">
        <v>1.4531964198397007</v>
      </c>
      <c r="K27" s="9"/>
      <c r="L27" s="9"/>
      <c r="M27" s="14"/>
      <c r="N27" s="12"/>
      <c r="O27" s="9">
        <v>235.446</v>
      </c>
    </row>
    <row r="28" spans="1:15">
      <c r="A28" s="7">
        <v>29068</v>
      </c>
      <c r="B28" s="8">
        <v>6.8319999999999999</v>
      </c>
      <c r="C28" s="9">
        <v>103.92400000000001</v>
      </c>
      <c r="D28" s="9">
        <v>15.211358313817332</v>
      </c>
      <c r="E28" s="10"/>
      <c r="F28" s="11"/>
      <c r="G28" s="12"/>
      <c r="H28" s="13">
        <v>95.433999999999997</v>
      </c>
      <c r="I28" s="9">
        <v>141.922</v>
      </c>
      <c r="J28" s="9">
        <v>1.4871219900664334</v>
      </c>
      <c r="K28" s="9"/>
      <c r="L28" s="9"/>
      <c r="M28" s="14"/>
      <c r="N28" s="12"/>
      <c r="O28" s="9">
        <v>245.846</v>
      </c>
    </row>
    <row r="29" spans="1:15">
      <c r="A29" s="7">
        <v>29099</v>
      </c>
      <c r="B29" s="8">
        <v>6.7629999999999999</v>
      </c>
      <c r="C29" s="9">
        <v>107.724</v>
      </c>
      <c r="D29" s="9">
        <v>15.928434126866776</v>
      </c>
      <c r="E29" s="10"/>
      <c r="F29" s="11"/>
      <c r="G29" s="12"/>
      <c r="H29" s="13">
        <v>92.977000000000004</v>
      </c>
      <c r="I29" s="9">
        <v>140.346</v>
      </c>
      <c r="J29" s="9">
        <v>1.5094700839992685</v>
      </c>
      <c r="K29" s="9"/>
      <c r="L29" s="9"/>
      <c r="M29" s="14"/>
      <c r="N29" s="12"/>
      <c r="O29" s="9">
        <v>248.07</v>
      </c>
    </row>
    <row r="30" spans="1:15">
      <c r="A30" s="7">
        <v>29129</v>
      </c>
      <c r="B30" s="8">
        <v>6.8650000000000002</v>
      </c>
      <c r="C30" s="9">
        <v>116.771</v>
      </c>
      <c r="D30" s="9">
        <v>17.009613983976692</v>
      </c>
      <c r="E30" s="10"/>
      <c r="F30" s="11"/>
      <c r="G30" s="12"/>
      <c r="H30" s="13">
        <v>96.522999999999996</v>
      </c>
      <c r="I30" s="9">
        <v>149.017</v>
      </c>
      <c r="J30" s="9">
        <v>1.5438496524144505</v>
      </c>
      <c r="K30" s="9"/>
      <c r="L30" s="9"/>
      <c r="M30" s="14"/>
      <c r="N30" s="12"/>
      <c r="O30" s="9">
        <v>265.78800000000001</v>
      </c>
    </row>
    <row r="31" spans="1:15">
      <c r="A31" s="7">
        <v>29160</v>
      </c>
      <c r="B31" s="8">
        <v>6.6059999999999999</v>
      </c>
      <c r="C31" s="9">
        <v>117.452</v>
      </c>
      <c r="D31" s="9">
        <v>17.779594308204661</v>
      </c>
      <c r="E31" s="10"/>
      <c r="F31" s="11"/>
      <c r="G31" s="12"/>
      <c r="H31" s="13">
        <v>100.898</v>
      </c>
      <c r="I31" s="9">
        <v>156.416</v>
      </c>
      <c r="J31" s="9">
        <v>1.5502388550813693</v>
      </c>
      <c r="K31" s="9"/>
      <c r="L31" s="9"/>
      <c r="M31" s="14"/>
      <c r="N31" s="12"/>
      <c r="O31" s="9">
        <v>273.86799999999999</v>
      </c>
    </row>
    <row r="32" spans="1:15">
      <c r="A32" s="7">
        <v>29190</v>
      </c>
      <c r="B32" s="8">
        <v>7.0149999999999997</v>
      </c>
      <c r="C32" s="9">
        <v>133.54499999999999</v>
      </c>
      <c r="D32" s="9">
        <v>19.037063435495366</v>
      </c>
      <c r="E32" s="10"/>
      <c r="F32" s="11"/>
      <c r="G32" s="12"/>
      <c r="H32" s="13">
        <v>102.857</v>
      </c>
      <c r="I32" s="9">
        <v>163.017</v>
      </c>
      <c r="J32" s="9">
        <v>1.5848897012356962</v>
      </c>
      <c r="K32" s="9"/>
      <c r="L32" s="9"/>
      <c r="M32" s="14"/>
      <c r="N32" s="12"/>
      <c r="O32" s="9">
        <v>296.56200000000001</v>
      </c>
    </row>
    <row r="33" spans="1:15">
      <c r="A33" s="7">
        <v>29221</v>
      </c>
      <c r="B33" s="8">
        <v>6.5570000000000004</v>
      </c>
      <c r="C33" s="9">
        <v>132.03100000000001</v>
      </c>
      <c r="D33" s="9">
        <v>20.13588531340552</v>
      </c>
      <c r="E33" s="10"/>
      <c r="F33" s="11"/>
      <c r="G33" s="12"/>
      <c r="H33" s="13">
        <v>102.884</v>
      </c>
      <c r="I33" s="9">
        <v>165.44499999999999</v>
      </c>
      <c r="J33" s="9">
        <v>1.6080731697834454</v>
      </c>
      <c r="K33" s="9"/>
      <c r="L33" s="9"/>
      <c r="M33" s="14"/>
      <c r="N33" s="12"/>
      <c r="O33" s="9">
        <v>297.476</v>
      </c>
    </row>
    <row r="34" spans="1:15">
      <c r="A34" s="7">
        <v>29252</v>
      </c>
      <c r="B34" s="8">
        <v>6.391</v>
      </c>
      <c r="C34" s="9">
        <v>134.6</v>
      </c>
      <c r="D34" s="9">
        <v>21.060866843999374</v>
      </c>
      <c r="E34" s="10"/>
      <c r="F34" s="11"/>
      <c r="G34" s="12"/>
      <c r="H34" s="13">
        <v>92.016999999999996</v>
      </c>
      <c r="I34" s="9">
        <v>154.33099999999999</v>
      </c>
      <c r="J34" s="9">
        <v>1.6772009519980002</v>
      </c>
      <c r="K34" s="9"/>
      <c r="L34" s="9"/>
      <c r="M34" s="14"/>
      <c r="N34" s="12"/>
      <c r="O34" s="9">
        <v>288.93099999999998</v>
      </c>
    </row>
    <row r="35" spans="1:15">
      <c r="A35" s="7">
        <v>29281</v>
      </c>
      <c r="B35" s="8">
        <v>6.44</v>
      </c>
      <c r="C35" s="9">
        <v>141.19499999999999</v>
      </c>
      <c r="D35" s="9">
        <v>21.924689440993788</v>
      </c>
      <c r="E35" s="10"/>
      <c r="F35" s="11"/>
      <c r="G35" s="12"/>
      <c r="H35" s="13">
        <v>97.34</v>
      </c>
      <c r="I35" s="9">
        <v>168.876</v>
      </c>
      <c r="J35" s="9">
        <v>1.7349085679063079</v>
      </c>
      <c r="K35" s="9"/>
      <c r="L35" s="9"/>
      <c r="M35" s="14"/>
      <c r="N35" s="12"/>
      <c r="O35" s="9">
        <v>310.07100000000003</v>
      </c>
    </row>
    <row r="36" spans="1:15">
      <c r="A36" s="7">
        <v>29312</v>
      </c>
      <c r="B36" s="8">
        <v>6.36</v>
      </c>
      <c r="C36" s="9">
        <v>143.07400000000001</v>
      </c>
      <c r="D36" s="9">
        <v>22.495911949685535</v>
      </c>
      <c r="E36" s="10"/>
      <c r="F36" s="11"/>
      <c r="G36" s="12"/>
      <c r="H36" s="13">
        <v>94.49</v>
      </c>
      <c r="I36" s="9">
        <v>168.79</v>
      </c>
      <c r="J36" s="9">
        <v>1.7863265954069214</v>
      </c>
      <c r="K36" s="9"/>
      <c r="L36" s="9"/>
      <c r="M36" s="14"/>
      <c r="N36" s="12"/>
      <c r="O36" s="9">
        <v>311.86400000000003</v>
      </c>
    </row>
    <row r="37" spans="1:15">
      <c r="A37" s="7">
        <v>29342</v>
      </c>
      <c r="B37" s="8">
        <v>6.5229999999999997</v>
      </c>
      <c r="C37" s="9">
        <v>148.494</v>
      </c>
      <c r="D37" s="9">
        <v>22.764678828759774</v>
      </c>
      <c r="E37" s="10"/>
      <c r="F37" s="11"/>
      <c r="G37" s="12"/>
      <c r="H37" s="13">
        <v>92.126999999999995</v>
      </c>
      <c r="I37" s="9">
        <v>165.249</v>
      </c>
      <c r="J37" s="9">
        <v>1.7937086847503989</v>
      </c>
      <c r="K37" s="9"/>
      <c r="L37" s="9"/>
      <c r="M37" s="14"/>
      <c r="N37" s="12"/>
      <c r="O37" s="9">
        <v>313.74299999999999</v>
      </c>
    </row>
    <row r="38" spans="1:15">
      <c r="A38" s="7">
        <v>29373</v>
      </c>
      <c r="B38" s="8">
        <v>6.1159999999999997</v>
      </c>
      <c r="C38" s="9">
        <v>146.35</v>
      </c>
      <c r="D38" s="9">
        <v>23.929038587311968</v>
      </c>
      <c r="E38" s="10"/>
      <c r="F38" s="11"/>
      <c r="G38" s="12"/>
      <c r="H38" s="13">
        <v>88.796999999999997</v>
      </c>
      <c r="I38" s="9">
        <v>159.839</v>
      </c>
      <c r="J38" s="9">
        <v>1.8000495512235775</v>
      </c>
      <c r="K38" s="9"/>
      <c r="L38" s="9"/>
      <c r="M38" s="14"/>
      <c r="N38" s="12"/>
      <c r="O38" s="9">
        <v>306.18899999999996</v>
      </c>
    </row>
    <row r="39" spans="1:15">
      <c r="A39" s="7">
        <v>29403</v>
      </c>
      <c r="B39" s="8">
        <v>6.5289999999999999</v>
      </c>
      <c r="C39" s="9">
        <v>156.44499999999999</v>
      </c>
      <c r="D39" s="9">
        <v>23.961556134170621</v>
      </c>
      <c r="E39" s="10"/>
      <c r="F39" s="11"/>
      <c r="G39" s="12"/>
      <c r="H39" s="13">
        <v>87.897000000000006</v>
      </c>
      <c r="I39" s="9">
        <v>160.92400000000001</v>
      </c>
      <c r="J39" s="9">
        <v>1.8308247152917618</v>
      </c>
      <c r="K39" s="9"/>
      <c r="L39" s="9"/>
      <c r="M39" s="14"/>
      <c r="N39" s="12"/>
      <c r="O39" s="9">
        <v>317.36900000000003</v>
      </c>
    </row>
    <row r="40" spans="1:15">
      <c r="A40" s="7">
        <v>29434</v>
      </c>
      <c r="B40" s="8">
        <v>6.3120000000000003</v>
      </c>
      <c r="C40" s="9">
        <v>155.71899999999999</v>
      </c>
      <c r="D40" s="9">
        <v>24.670310519645117</v>
      </c>
      <c r="E40" s="10"/>
      <c r="F40" s="11"/>
      <c r="G40" s="12"/>
      <c r="H40" s="13">
        <v>91.79</v>
      </c>
      <c r="I40" s="9">
        <v>172.74700000000001</v>
      </c>
      <c r="J40" s="9">
        <v>1.8819806079093584</v>
      </c>
      <c r="K40" s="9"/>
      <c r="L40" s="9"/>
      <c r="M40" s="14"/>
      <c r="N40" s="12"/>
      <c r="O40" s="9">
        <v>328.46600000000001</v>
      </c>
    </row>
    <row r="41" spans="1:15">
      <c r="A41" s="7">
        <v>29465</v>
      </c>
      <c r="B41" s="8">
        <v>5.9409999999999998</v>
      </c>
      <c r="C41" s="9">
        <v>148.81800000000001</v>
      </c>
      <c r="D41" s="9">
        <v>25.049318296583071</v>
      </c>
      <c r="E41" s="10"/>
      <c r="F41" s="11"/>
      <c r="G41" s="12"/>
      <c r="H41" s="13">
        <v>87.656000000000006</v>
      </c>
      <c r="I41" s="9">
        <v>167.571</v>
      </c>
      <c r="J41" s="9">
        <v>1.9116888746919776</v>
      </c>
      <c r="K41" s="9"/>
      <c r="L41" s="9"/>
      <c r="M41" s="14"/>
      <c r="N41" s="12"/>
      <c r="O41" s="9">
        <v>316.38900000000001</v>
      </c>
    </row>
    <row r="42" spans="1:15">
      <c r="A42" s="7">
        <v>29495</v>
      </c>
      <c r="B42" s="8">
        <v>6.35</v>
      </c>
      <c r="C42" s="9">
        <v>162.55199999999999</v>
      </c>
      <c r="D42" s="9">
        <v>25.598740157480314</v>
      </c>
      <c r="E42" s="10"/>
      <c r="F42" s="11"/>
      <c r="G42" s="12"/>
      <c r="H42" s="13">
        <v>94.613</v>
      </c>
      <c r="I42" s="9">
        <v>182.428</v>
      </c>
      <c r="J42" s="9">
        <v>1.9281494086436324</v>
      </c>
      <c r="K42" s="9"/>
      <c r="L42" s="9"/>
      <c r="M42" s="14"/>
      <c r="N42" s="12"/>
      <c r="O42" s="9">
        <v>344.98</v>
      </c>
    </row>
    <row r="43" spans="1:15">
      <c r="A43" s="7">
        <v>29526</v>
      </c>
      <c r="B43" s="8">
        <v>5.8</v>
      </c>
      <c r="C43" s="9">
        <v>161.80600000000001</v>
      </c>
      <c r="D43" s="9">
        <v>27.897586206896555</v>
      </c>
      <c r="E43" s="10"/>
      <c r="F43" s="11"/>
      <c r="G43" s="12"/>
      <c r="H43" s="13">
        <v>90.941000000000003</v>
      </c>
      <c r="I43" s="9">
        <v>184.91800000000001</v>
      </c>
      <c r="J43" s="9">
        <v>2.0333842821169767</v>
      </c>
      <c r="K43" s="9"/>
      <c r="L43" s="9"/>
      <c r="M43" s="14"/>
      <c r="N43" s="12"/>
      <c r="O43" s="9">
        <v>346.72400000000005</v>
      </c>
    </row>
    <row r="44" spans="1:15">
      <c r="A44" s="7">
        <v>29556</v>
      </c>
      <c r="B44" s="8">
        <v>6.4249999999999998</v>
      </c>
      <c r="C44" s="9">
        <v>192.53700000000001</v>
      </c>
      <c r="D44" s="9">
        <v>29.96684824902724</v>
      </c>
      <c r="E44" s="10"/>
      <c r="F44" s="11"/>
      <c r="G44" s="12"/>
      <c r="H44" s="13">
        <v>103.54</v>
      </c>
      <c r="I44" s="9">
        <v>204.62799999999999</v>
      </c>
      <c r="J44" s="9">
        <v>1.9763183310797756</v>
      </c>
      <c r="K44" s="9"/>
      <c r="L44" s="9"/>
      <c r="M44" s="14"/>
      <c r="N44" s="12"/>
      <c r="O44" s="9">
        <v>397.16499999999996</v>
      </c>
    </row>
    <row r="45" spans="1:15">
      <c r="A45" s="7">
        <v>29587</v>
      </c>
      <c r="B45" s="8">
        <v>7.3280000000000003</v>
      </c>
      <c r="C45" s="9">
        <v>202.916</v>
      </c>
      <c r="D45" s="9">
        <v>27.69050218340611</v>
      </c>
      <c r="E45" s="10"/>
      <c r="F45" s="11"/>
      <c r="G45" s="12"/>
      <c r="H45" s="13">
        <v>100.953</v>
      </c>
      <c r="I45" s="9">
        <v>203.14599999999999</v>
      </c>
      <c r="J45" s="9">
        <v>2.0122829435479876</v>
      </c>
      <c r="K45" s="9"/>
      <c r="L45" s="9"/>
      <c r="M45" s="14"/>
      <c r="N45" s="12"/>
      <c r="O45" s="9">
        <v>406.06200000000001</v>
      </c>
    </row>
    <row r="46" spans="1:15">
      <c r="A46" s="7">
        <v>29618</v>
      </c>
      <c r="B46" s="8">
        <v>5.6139999999999999</v>
      </c>
      <c r="C46" s="9">
        <v>207.858</v>
      </c>
      <c r="D46" s="9">
        <v>37.024937655860349</v>
      </c>
      <c r="E46" s="10"/>
      <c r="F46" s="11"/>
      <c r="G46" s="12"/>
      <c r="H46" s="13">
        <v>92.116</v>
      </c>
      <c r="I46" s="9">
        <v>188.876</v>
      </c>
      <c r="J46" s="9">
        <v>2.0504146945156108</v>
      </c>
      <c r="K46" s="9"/>
      <c r="L46" s="9"/>
      <c r="M46" s="14"/>
      <c r="N46" s="12"/>
      <c r="O46" s="9">
        <v>396.73400000000004</v>
      </c>
    </row>
    <row r="47" spans="1:15">
      <c r="A47" s="7">
        <v>29646</v>
      </c>
      <c r="B47" s="8">
        <v>6.0960000000000001</v>
      </c>
      <c r="C47" s="9">
        <v>224.28399999999999</v>
      </c>
      <c r="D47" s="9">
        <v>36.791994750656166</v>
      </c>
      <c r="E47" s="10"/>
      <c r="F47" s="11"/>
      <c r="G47" s="12"/>
      <c r="H47" s="13">
        <v>96.751999999999995</v>
      </c>
      <c r="I47" s="9">
        <v>203.34100000000001</v>
      </c>
      <c r="J47" s="9">
        <v>2.1016723168513316</v>
      </c>
      <c r="K47" s="9"/>
      <c r="L47" s="9"/>
      <c r="M47" s="14"/>
      <c r="N47" s="12"/>
      <c r="O47" s="9">
        <v>427.625</v>
      </c>
    </row>
    <row r="48" spans="1:15">
      <c r="A48" s="7">
        <v>29677</v>
      </c>
      <c r="B48" s="8">
        <v>5.7270000000000003</v>
      </c>
      <c r="C48" s="9">
        <v>216.03299999999999</v>
      </c>
      <c r="D48" s="9">
        <v>37.721843897328441</v>
      </c>
      <c r="E48" s="10"/>
      <c r="F48" s="11"/>
      <c r="G48" s="12"/>
      <c r="H48" s="13">
        <v>90.825999999999993</v>
      </c>
      <c r="I48" s="9">
        <v>194.51300000000001</v>
      </c>
      <c r="J48" s="9">
        <v>2.1416004227864271</v>
      </c>
      <c r="K48" s="9"/>
      <c r="L48" s="9"/>
      <c r="M48" s="14"/>
      <c r="N48" s="12"/>
      <c r="O48" s="9">
        <v>410.54599999999999</v>
      </c>
    </row>
    <row r="49" spans="1:15">
      <c r="A49" s="7">
        <v>29707</v>
      </c>
      <c r="B49" s="8">
        <v>6.0890000000000004</v>
      </c>
      <c r="C49" s="9">
        <v>219.12700000000001</v>
      </c>
      <c r="D49" s="9">
        <v>35.987354245360486</v>
      </c>
      <c r="E49" s="10"/>
      <c r="F49" s="11"/>
      <c r="G49" s="12"/>
      <c r="H49" s="13">
        <v>92.203000000000003</v>
      </c>
      <c r="I49" s="9">
        <v>197.9</v>
      </c>
      <c r="J49" s="9">
        <v>2.1463509864104204</v>
      </c>
      <c r="K49" s="9"/>
      <c r="L49" s="9"/>
      <c r="M49" s="14"/>
      <c r="N49" s="12"/>
      <c r="O49" s="9">
        <v>417.02700000000004</v>
      </c>
    </row>
    <row r="50" spans="1:15">
      <c r="A50" s="7">
        <v>29738</v>
      </c>
      <c r="B50" s="8">
        <v>5.8310000000000004</v>
      </c>
      <c r="C50" s="9">
        <v>202.12700000000001</v>
      </c>
      <c r="D50" s="9">
        <v>34.664208540559081</v>
      </c>
      <c r="E50" s="10"/>
      <c r="F50" s="11"/>
      <c r="G50" s="12"/>
      <c r="H50" s="13">
        <v>81.89</v>
      </c>
      <c r="I50" s="9">
        <v>178.893</v>
      </c>
      <c r="J50" s="9">
        <v>2.1845524484063987</v>
      </c>
      <c r="K50" s="9"/>
      <c r="L50" s="9"/>
      <c r="M50" s="14"/>
      <c r="N50" s="12"/>
      <c r="O50" s="9">
        <v>381.02</v>
      </c>
    </row>
    <row r="51" spans="1:15">
      <c r="A51" s="7">
        <v>29768</v>
      </c>
      <c r="B51" s="8">
        <v>5.9939999999999998</v>
      </c>
      <c r="C51" s="9">
        <v>202.929</v>
      </c>
      <c r="D51" s="9">
        <v>33.855355355355357</v>
      </c>
      <c r="E51" s="10"/>
      <c r="F51" s="11"/>
      <c r="G51" s="12"/>
      <c r="H51" s="13">
        <v>87.402000000000001</v>
      </c>
      <c r="I51" s="9">
        <v>195.00399999999999</v>
      </c>
      <c r="J51" s="9">
        <v>2.2311159927690443</v>
      </c>
      <c r="K51" s="9"/>
      <c r="L51" s="9"/>
      <c r="M51" s="14"/>
      <c r="N51" s="12"/>
      <c r="O51" s="9">
        <v>397.93299999999999</v>
      </c>
    </row>
    <row r="52" spans="1:15">
      <c r="A52" s="7">
        <v>29799</v>
      </c>
      <c r="B52" s="8">
        <v>5.9870000000000001</v>
      </c>
      <c r="C52" s="9">
        <v>203.22</v>
      </c>
      <c r="D52" s="9">
        <v>33.943544346083179</v>
      </c>
      <c r="E52" s="10"/>
      <c r="F52" s="11"/>
      <c r="G52" s="12"/>
      <c r="H52" s="13">
        <v>89.700999999999993</v>
      </c>
      <c r="I52" s="9">
        <v>206.47800000000001</v>
      </c>
      <c r="J52" s="9">
        <v>2.3018472480797318</v>
      </c>
      <c r="K52" s="9"/>
      <c r="L52" s="9"/>
      <c r="M52" s="14"/>
      <c r="N52" s="12"/>
      <c r="O52" s="9">
        <v>409.69799999999998</v>
      </c>
    </row>
    <row r="53" spans="1:15">
      <c r="A53" s="7">
        <v>29830</v>
      </c>
      <c r="B53" s="8">
        <v>5.3620000000000001</v>
      </c>
      <c r="C53" s="9">
        <v>198.34700000000001</v>
      </c>
      <c r="D53" s="9">
        <v>36.99123461395002</v>
      </c>
      <c r="E53" s="10"/>
      <c r="F53" s="11"/>
      <c r="G53" s="12"/>
      <c r="H53" s="13">
        <v>86.783000000000001</v>
      </c>
      <c r="I53" s="9">
        <v>200.87</v>
      </c>
      <c r="J53" s="9">
        <v>2.3146238318564696</v>
      </c>
      <c r="K53" s="9"/>
      <c r="L53" s="9"/>
      <c r="M53" s="14"/>
      <c r="N53" s="12"/>
      <c r="O53" s="9">
        <v>399.21699999999998</v>
      </c>
    </row>
    <row r="54" spans="1:15">
      <c r="A54" s="7">
        <v>29860</v>
      </c>
      <c r="B54" s="8">
        <v>5.9989999999999997</v>
      </c>
      <c r="C54" s="9">
        <v>204.47</v>
      </c>
      <c r="D54" s="9">
        <v>34.084014002333724</v>
      </c>
      <c r="E54" s="10"/>
      <c r="F54" s="11"/>
      <c r="G54" s="12"/>
      <c r="H54" s="13">
        <v>94.7</v>
      </c>
      <c r="I54" s="9">
        <v>218.61500000000001</v>
      </c>
      <c r="J54" s="9">
        <v>2.3085005279831048</v>
      </c>
      <c r="K54" s="9"/>
      <c r="L54" s="9"/>
      <c r="M54" s="14"/>
      <c r="N54" s="12"/>
      <c r="O54" s="9">
        <v>423.08500000000004</v>
      </c>
    </row>
    <row r="55" spans="1:15">
      <c r="A55" s="7">
        <v>29891</v>
      </c>
      <c r="B55" s="8">
        <v>5.8719999999999999</v>
      </c>
      <c r="C55" s="9">
        <v>199.87200000000001</v>
      </c>
      <c r="D55" s="9">
        <v>34.038147138964582</v>
      </c>
      <c r="E55" s="10"/>
      <c r="F55" s="11"/>
      <c r="G55" s="12"/>
      <c r="H55" s="13">
        <v>94.548000000000002</v>
      </c>
      <c r="I55" s="9">
        <v>220.654</v>
      </c>
      <c r="J55" s="9">
        <v>2.333777552142827</v>
      </c>
      <c r="K55" s="9"/>
      <c r="L55" s="9"/>
      <c r="M55" s="14"/>
      <c r="N55" s="12"/>
      <c r="O55" s="9">
        <v>420.52600000000001</v>
      </c>
    </row>
    <row r="56" spans="1:15">
      <c r="A56" s="7">
        <v>29921</v>
      </c>
      <c r="B56" s="8">
        <v>6.3570000000000002</v>
      </c>
      <c r="C56" s="9">
        <v>214.23699999999999</v>
      </c>
      <c r="D56" s="9">
        <v>33.700959572125214</v>
      </c>
      <c r="E56" s="10"/>
      <c r="F56" s="11"/>
      <c r="G56" s="12"/>
      <c r="H56" s="13">
        <v>99.516000000000005</v>
      </c>
      <c r="I56" s="9">
        <v>234.21899999999999</v>
      </c>
      <c r="J56" s="9">
        <v>2.3535813336548896</v>
      </c>
      <c r="K56" s="9"/>
      <c r="L56" s="9"/>
      <c r="M56" s="14"/>
      <c r="N56" s="12"/>
      <c r="O56" s="9">
        <v>448.45600000000002</v>
      </c>
    </row>
    <row r="57" spans="1:15">
      <c r="A57" s="7">
        <v>29952</v>
      </c>
      <c r="B57" s="8">
        <v>5.95</v>
      </c>
      <c r="C57" s="9">
        <v>202.65799999999999</v>
      </c>
      <c r="D57" s="9">
        <v>34.06016806722689</v>
      </c>
      <c r="E57" s="10"/>
      <c r="F57" s="11"/>
      <c r="G57" s="12"/>
      <c r="H57" s="13">
        <v>102.971</v>
      </c>
      <c r="I57" s="9">
        <v>243.887</v>
      </c>
      <c r="J57" s="9">
        <v>2.3685018111895579</v>
      </c>
      <c r="K57" s="9"/>
      <c r="L57" s="9"/>
      <c r="M57" s="14"/>
      <c r="N57" s="12"/>
      <c r="O57" s="9">
        <v>446.54499999999996</v>
      </c>
    </row>
    <row r="58" spans="1:15">
      <c r="A58" s="7">
        <v>29983</v>
      </c>
      <c r="B58" s="8">
        <v>5.4279999999999999</v>
      </c>
      <c r="C58" s="9">
        <v>180.19200000000001</v>
      </c>
      <c r="D58" s="9">
        <v>33.196757553426679</v>
      </c>
      <c r="E58" s="10"/>
      <c r="F58" s="11"/>
      <c r="G58" s="12"/>
      <c r="H58" s="13">
        <v>90.927999999999997</v>
      </c>
      <c r="I58" s="9">
        <v>218.88300000000001</v>
      </c>
      <c r="J58" s="9">
        <v>2.4072122998416332</v>
      </c>
      <c r="K58" s="9"/>
      <c r="L58" s="9"/>
      <c r="M58" s="14"/>
      <c r="N58" s="12"/>
      <c r="O58" s="9">
        <v>399.07500000000005</v>
      </c>
    </row>
    <row r="59" spans="1:15">
      <c r="A59" s="7">
        <v>30011</v>
      </c>
      <c r="B59" s="8">
        <v>6.2720000000000002</v>
      </c>
      <c r="C59" s="9">
        <v>199.21799999999999</v>
      </c>
      <c r="D59" s="9">
        <v>31.763073979591834</v>
      </c>
      <c r="E59" s="10"/>
      <c r="F59" s="11"/>
      <c r="G59" s="12"/>
      <c r="H59" s="13">
        <v>96.548000000000002</v>
      </c>
      <c r="I59" s="9">
        <v>233.75700000000001</v>
      </c>
      <c r="J59" s="9">
        <v>2.4211480299954427</v>
      </c>
      <c r="K59" s="9"/>
      <c r="L59" s="9"/>
      <c r="M59" s="14"/>
      <c r="N59" s="12"/>
      <c r="O59" s="9">
        <v>432.97500000000002</v>
      </c>
    </row>
    <row r="60" spans="1:15">
      <c r="A60" s="7">
        <v>30042</v>
      </c>
      <c r="B60" s="8">
        <v>6.1749999999999998</v>
      </c>
      <c r="C60" s="9">
        <v>191.273</v>
      </c>
      <c r="D60" s="9">
        <v>30.975384615384616</v>
      </c>
      <c r="E60" s="10"/>
      <c r="F60" s="11"/>
      <c r="G60" s="12"/>
      <c r="H60" s="13">
        <v>88.195999999999998</v>
      </c>
      <c r="I60" s="9">
        <v>218.74100000000001</v>
      </c>
      <c r="J60" s="9">
        <v>2.4801691686697813</v>
      </c>
      <c r="K60" s="9"/>
      <c r="L60" s="9"/>
      <c r="M60" s="14"/>
      <c r="N60" s="12"/>
      <c r="O60" s="9">
        <v>410.01400000000001</v>
      </c>
    </row>
    <row r="61" spans="1:15">
      <c r="A61" s="7">
        <v>30072</v>
      </c>
      <c r="B61" s="8">
        <v>6.06</v>
      </c>
      <c r="C61" s="9">
        <v>187.52799999999999</v>
      </c>
      <c r="D61" s="9">
        <v>30.945214521452147</v>
      </c>
      <c r="E61" s="10"/>
      <c r="F61" s="11"/>
      <c r="G61" s="12"/>
      <c r="H61" s="13">
        <v>80.05</v>
      </c>
      <c r="I61" s="9">
        <v>201.80199999999999</v>
      </c>
      <c r="J61" s="9">
        <v>2.5209494066208618</v>
      </c>
      <c r="K61" s="9"/>
      <c r="L61" s="9"/>
      <c r="M61" s="14"/>
      <c r="N61" s="12"/>
      <c r="O61" s="9">
        <v>389.33</v>
      </c>
    </row>
    <row r="62" spans="1:15">
      <c r="A62" s="7">
        <v>30103</v>
      </c>
      <c r="B62" s="8">
        <v>5.8920000000000003</v>
      </c>
      <c r="C62" s="9">
        <v>182.24600000000001</v>
      </c>
      <c r="D62" s="9">
        <v>30.931093007467751</v>
      </c>
      <c r="E62" s="10"/>
      <c r="F62" s="11"/>
      <c r="G62" s="12"/>
      <c r="H62" s="13">
        <v>73.837999999999994</v>
      </c>
      <c r="I62" s="9">
        <v>191.124</v>
      </c>
      <c r="J62" s="9">
        <v>2.5884233050732686</v>
      </c>
      <c r="K62" s="9"/>
      <c r="L62" s="9"/>
      <c r="M62" s="14"/>
      <c r="N62" s="12"/>
      <c r="O62" s="9">
        <v>373.37</v>
      </c>
    </row>
    <row r="63" spans="1:15">
      <c r="A63" s="7">
        <v>30133</v>
      </c>
      <c r="B63" s="8">
        <v>6.0090000000000003</v>
      </c>
      <c r="C63" s="9">
        <v>186.45400000000001</v>
      </c>
      <c r="D63" s="9">
        <v>31.029122982193375</v>
      </c>
      <c r="E63" s="10"/>
      <c r="F63" s="11"/>
      <c r="G63" s="12"/>
      <c r="H63" s="13">
        <v>72.61</v>
      </c>
      <c r="I63" s="9">
        <v>187.02099999999999</v>
      </c>
      <c r="J63" s="9">
        <v>2.5756920534361658</v>
      </c>
      <c r="K63" s="9"/>
      <c r="L63" s="9"/>
      <c r="M63" s="14"/>
      <c r="N63" s="12"/>
      <c r="O63" s="9">
        <v>373.47500000000002</v>
      </c>
    </row>
    <row r="64" spans="1:15">
      <c r="A64" s="7">
        <v>30164</v>
      </c>
      <c r="B64" s="8">
        <v>6.0510000000000002</v>
      </c>
      <c r="C64" s="9">
        <v>187.745</v>
      </c>
      <c r="D64" s="9">
        <v>31.027102958188728</v>
      </c>
      <c r="E64" s="10"/>
      <c r="F64" s="11"/>
      <c r="G64" s="12"/>
      <c r="H64" s="13">
        <v>78.052999999999997</v>
      </c>
      <c r="I64" s="9">
        <v>202.93299999999999</v>
      </c>
      <c r="J64" s="9">
        <v>2.599938503324664</v>
      </c>
      <c r="K64" s="9"/>
      <c r="L64" s="9"/>
      <c r="M64" s="14"/>
      <c r="N64" s="12"/>
      <c r="O64" s="9">
        <v>390.678</v>
      </c>
    </row>
    <row r="65" spans="1:15">
      <c r="A65" s="7">
        <v>30195</v>
      </c>
      <c r="B65" s="8">
        <v>6.0430000000000001</v>
      </c>
      <c r="C65" s="9">
        <v>185.048</v>
      </c>
      <c r="D65" s="9">
        <v>30.621876551381764</v>
      </c>
      <c r="E65" s="10"/>
      <c r="F65" s="11"/>
      <c r="G65" s="12"/>
      <c r="H65" s="13">
        <v>66.957999999999998</v>
      </c>
      <c r="I65" s="9">
        <v>174.67099999999999</v>
      </c>
      <c r="J65" s="9">
        <v>2.6086651333671855</v>
      </c>
      <c r="K65" s="9"/>
      <c r="L65" s="9"/>
      <c r="M65" s="14"/>
      <c r="N65" s="12"/>
      <c r="O65" s="9">
        <v>359.71899999999999</v>
      </c>
    </row>
    <row r="66" spans="1:15">
      <c r="A66" s="7">
        <v>30225</v>
      </c>
      <c r="B66" s="8">
        <v>6.35</v>
      </c>
      <c r="C66" s="9">
        <v>198.00399999999999</v>
      </c>
      <c r="D66" s="9">
        <v>31.181732283464566</v>
      </c>
      <c r="E66" s="10"/>
      <c r="F66" s="11"/>
      <c r="G66" s="12"/>
      <c r="H66" s="13">
        <v>67.844999999999999</v>
      </c>
      <c r="I66" s="9">
        <v>180.40199999999999</v>
      </c>
      <c r="J66" s="9">
        <v>2.6590316161839485</v>
      </c>
      <c r="K66" s="9"/>
      <c r="L66" s="9"/>
      <c r="M66" s="14"/>
      <c r="N66" s="12"/>
      <c r="O66" s="9">
        <v>378.40599999999995</v>
      </c>
    </row>
    <row r="67" spans="1:15">
      <c r="A67" s="7">
        <v>30256</v>
      </c>
      <c r="B67" s="8">
        <v>5.9720000000000004</v>
      </c>
      <c r="C67" s="9">
        <v>190.98500000000001</v>
      </c>
      <c r="D67" s="9">
        <v>31.980073677160082</v>
      </c>
      <c r="E67" s="10"/>
      <c r="F67" s="11"/>
      <c r="G67" s="12"/>
      <c r="H67" s="13">
        <v>71.912000000000006</v>
      </c>
      <c r="I67" s="9">
        <v>196.15799999999999</v>
      </c>
      <c r="J67" s="9">
        <v>2.7277505840471683</v>
      </c>
      <c r="K67" s="9"/>
      <c r="L67" s="9"/>
      <c r="M67" s="14"/>
      <c r="N67" s="12"/>
      <c r="O67" s="9">
        <v>387.14300000000003</v>
      </c>
    </row>
    <row r="68" spans="1:15">
      <c r="A68" s="7">
        <v>30286</v>
      </c>
      <c r="B68" s="8">
        <v>5.266</v>
      </c>
      <c r="C68" s="9">
        <v>164.89699999999999</v>
      </c>
      <c r="D68" s="9">
        <v>31.313520698822636</v>
      </c>
      <c r="E68" s="10"/>
      <c r="F68" s="11"/>
      <c r="G68" s="12"/>
      <c r="H68" s="13">
        <v>89.679000000000002</v>
      </c>
      <c r="I68" s="9">
        <v>241.846</v>
      </c>
      <c r="J68" s="9">
        <v>2.6967963514312157</v>
      </c>
      <c r="K68" s="9"/>
      <c r="L68" s="9"/>
      <c r="M68" s="14"/>
      <c r="N68" s="12"/>
      <c r="O68" s="9">
        <v>406.74299999999999</v>
      </c>
    </row>
    <row r="69" spans="1:15">
      <c r="A69" s="7">
        <v>30317</v>
      </c>
      <c r="B69" s="8">
        <v>5.9710000000000001</v>
      </c>
      <c r="C69" s="9">
        <v>195.77099999999999</v>
      </c>
      <c r="D69" s="9">
        <v>32.786970356724161</v>
      </c>
      <c r="E69" s="10"/>
      <c r="F69" s="11"/>
      <c r="G69" s="12"/>
      <c r="H69" s="13">
        <v>86.816999999999993</v>
      </c>
      <c r="I69" s="9">
        <v>235.16300000000001</v>
      </c>
      <c r="J69" s="9">
        <v>2.7087206422705234</v>
      </c>
      <c r="K69" s="9"/>
      <c r="L69" s="9"/>
      <c r="M69" s="14"/>
      <c r="N69" s="12"/>
      <c r="O69" s="9">
        <v>430.93399999999997</v>
      </c>
    </row>
    <row r="70" spans="1:15">
      <c r="A70" s="7">
        <v>30348</v>
      </c>
      <c r="B70" s="8">
        <v>5.9139999999999997</v>
      </c>
      <c r="C70" s="9">
        <v>172.12200000000001</v>
      </c>
      <c r="D70" s="9">
        <v>29.104159621237745</v>
      </c>
      <c r="E70" s="10"/>
      <c r="F70" s="11"/>
      <c r="G70" s="12"/>
      <c r="H70" s="13">
        <v>68.594999999999999</v>
      </c>
      <c r="I70" s="9">
        <v>189.94</v>
      </c>
      <c r="J70" s="9">
        <v>2.7690064873533058</v>
      </c>
      <c r="K70" s="9"/>
      <c r="L70" s="9"/>
      <c r="M70" s="14"/>
      <c r="N70" s="12"/>
      <c r="O70" s="9">
        <v>362.06200000000001</v>
      </c>
    </row>
    <row r="71" spans="1:15">
      <c r="A71" s="7">
        <v>30376</v>
      </c>
      <c r="B71" s="8">
        <v>6.5380000000000003</v>
      </c>
      <c r="C71" s="9">
        <v>187.09800000000001</v>
      </c>
      <c r="D71" s="9">
        <v>28.617008259406546</v>
      </c>
      <c r="E71" s="10"/>
      <c r="F71" s="11"/>
      <c r="G71" s="12"/>
      <c r="H71" s="13">
        <v>74.185000000000002</v>
      </c>
      <c r="I71" s="9">
        <v>203.77699999999999</v>
      </c>
      <c r="J71" s="9">
        <v>2.746876053110467</v>
      </c>
      <c r="K71" s="9"/>
      <c r="L71" s="9"/>
      <c r="M71" s="14"/>
      <c r="N71" s="12"/>
      <c r="O71" s="9">
        <v>390.875</v>
      </c>
    </row>
    <row r="72" spans="1:15">
      <c r="A72" s="7">
        <v>30407</v>
      </c>
      <c r="B72" s="8">
        <v>6.2910000000000004</v>
      </c>
      <c r="C72" s="9">
        <v>182.31200000000001</v>
      </c>
      <c r="D72" s="9">
        <v>28.979812430456207</v>
      </c>
      <c r="E72" s="10"/>
      <c r="F72" s="11"/>
      <c r="G72" s="12"/>
      <c r="H72" s="13">
        <v>72.426000000000002</v>
      </c>
      <c r="I72" s="9">
        <v>202.268</v>
      </c>
      <c r="J72" s="9">
        <v>2.7927539833761355</v>
      </c>
      <c r="K72" s="9"/>
      <c r="L72" s="9"/>
      <c r="M72" s="14"/>
      <c r="N72" s="12"/>
      <c r="O72" s="9">
        <v>384.58000000000004</v>
      </c>
    </row>
    <row r="73" spans="1:15">
      <c r="A73" s="7">
        <v>30437</v>
      </c>
      <c r="B73" s="8">
        <v>6.3650000000000002</v>
      </c>
      <c r="C73" s="9">
        <v>184.18199999999999</v>
      </c>
      <c r="D73" s="9">
        <v>28.936684996072266</v>
      </c>
      <c r="E73" s="10"/>
      <c r="F73" s="11"/>
      <c r="G73" s="12"/>
      <c r="H73" s="13">
        <v>66.201999999999998</v>
      </c>
      <c r="I73" s="9">
        <v>187.054</v>
      </c>
      <c r="J73" s="9">
        <v>2.8255037612156735</v>
      </c>
      <c r="K73" s="9"/>
      <c r="L73" s="9"/>
      <c r="M73" s="14"/>
      <c r="N73" s="12"/>
      <c r="O73" s="9">
        <v>371.23599999999999</v>
      </c>
    </row>
    <row r="74" spans="1:15">
      <c r="A74" s="7">
        <v>30468</v>
      </c>
      <c r="B74" s="8">
        <v>6.1360000000000001</v>
      </c>
      <c r="C74" s="9">
        <v>177.86699999999999</v>
      </c>
      <c r="D74" s="9">
        <v>28.987451108213818</v>
      </c>
      <c r="E74" s="10"/>
      <c r="F74" s="11"/>
      <c r="G74" s="12"/>
      <c r="H74" s="13">
        <v>58.058999999999997</v>
      </c>
      <c r="I74" s="9">
        <v>160.483</v>
      </c>
      <c r="J74" s="9">
        <v>2.7641364818546652</v>
      </c>
      <c r="K74" s="9"/>
      <c r="L74" s="9"/>
      <c r="M74" s="14"/>
      <c r="N74" s="12"/>
      <c r="O74" s="9">
        <v>338.35</v>
      </c>
    </row>
    <row r="75" spans="1:15">
      <c r="A75" s="7">
        <v>30498</v>
      </c>
      <c r="B75" s="8">
        <v>6.2889999999999997</v>
      </c>
      <c r="C75" s="9">
        <v>182.00399999999999</v>
      </c>
      <c r="D75" s="9">
        <v>28.940054062649068</v>
      </c>
      <c r="E75" s="10"/>
      <c r="F75" s="11"/>
      <c r="G75" s="12"/>
      <c r="H75" s="13">
        <v>65.647999999999996</v>
      </c>
      <c r="I75" s="9">
        <v>182.59100000000001</v>
      </c>
      <c r="J75" s="9">
        <v>2.7813642456738976</v>
      </c>
      <c r="K75" s="9"/>
      <c r="L75" s="9"/>
      <c r="M75" s="14"/>
      <c r="N75" s="12"/>
      <c r="O75" s="9">
        <v>364.59500000000003</v>
      </c>
    </row>
    <row r="76" spans="1:15">
      <c r="A76" s="7">
        <v>30529</v>
      </c>
      <c r="B76" s="8">
        <v>6.4829999999999997</v>
      </c>
      <c r="C76" s="9">
        <v>186.97900000000001</v>
      </c>
      <c r="D76" s="9">
        <v>28.841431436063555</v>
      </c>
      <c r="E76" s="10"/>
      <c r="F76" s="11"/>
      <c r="G76" s="12"/>
      <c r="H76" s="13">
        <v>75.509</v>
      </c>
      <c r="I76" s="9">
        <v>208.042</v>
      </c>
      <c r="J76" s="9">
        <v>2.7551947449972851</v>
      </c>
      <c r="K76" s="9"/>
      <c r="L76" s="9"/>
      <c r="M76" s="14"/>
      <c r="N76" s="12"/>
      <c r="O76" s="9">
        <v>395.02100000000002</v>
      </c>
    </row>
    <row r="77" spans="1:15">
      <c r="A77" s="7">
        <v>30560</v>
      </c>
      <c r="B77" s="8">
        <v>6.2160000000000002</v>
      </c>
      <c r="C77" s="9">
        <v>181.20400000000001</v>
      </c>
      <c r="D77" s="9">
        <v>29.151222651222653</v>
      </c>
      <c r="E77" s="10"/>
      <c r="F77" s="11"/>
      <c r="G77" s="12"/>
      <c r="H77" s="13">
        <v>68.814999999999998</v>
      </c>
      <c r="I77" s="9">
        <v>194.613</v>
      </c>
      <c r="J77" s="9">
        <v>2.8280607425706608</v>
      </c>
      <c r="K77" s="9"/>
      <c r="L77" s="9"/>
      <c r="M77" s="14"/>
      <c r="N77" s="12"/>
      <c r="O77" s="9">
        <v>375.81700000000001</v>
      </c>
    </row>
    <row r="78" spans="1:15">
      <c r="A78" s="7">
        <v>30590</v>
      </c>
      <c r="B78" s="8">
        <v>6.4960000000000004</v>
      </c>
      <c r="C78" s="9">
        <v>188.56700000000001</v>
      </c>
      <c r="D78" s="9">
        <v>29.028171182266011</v>
      </c>
      <c r="E78" s="10"/>
      <c r="F78" s="11"/>
      <c r="G78" s="12"/>
      <c r="H78" s="13">
        <v>70.352999999999994</v>
      </c>
      <c r="I78" s="9">
        <v>199.38200000000001</v>
      </c>
      <c r="J78" s="9">
        <v>2.8340227140278316</v>
      </c>
      <c r="K78" s="9"/>
      <c r="L78" s="9"/>
      <c r="M78" s="14"/>
      <c r="N78" s="12"/>
      <c r="O78" s="9">
        <v>387.94900000000001</v>
      </c>
    </row>
    <row r="79" spans="1:15">
      <c r="A79" s="7">
        <v>30621</v>
      </c>
      <c r="B79" s="8">
        <v>6.3769999999999998</v>
      </c>
      <c r="C79" s="9">
        <v>185.03100000000001</v>
      </c>
      <c r="D79" s="9">
        <v>29.015367727771682</v>
      </c>
      <c r="E79" s="10"/>
      <c r="F79" s="11"/>
      <c r="G79" s="12"/>
      <c r="H79" s="13">
        <v>73.248999999999995</v>
      </c>
      <c r="I79" s="9">
        <v>205.18</v>
      </c>
      <c r="J79" s="9">
        <v>2.8011303908585785</v>
      </c>
      <c r="K79" s="9"/>
      <c r="L79" s="9"/>
      <c r="M79" s="14"/>
      <c r="N79" s="12"/>
      <c r="O79" s="9">
        <v>390.21100000000001</v>
      </c>
    </row>
    <row r="80" spans="1:15">
      <c r="A80" s="7">
        <v>30651</v>
      </c>
      <c r="B80" s="8">
        <v>6.0839999999999996</v>
      </c>
      <c r="C80" s="9">
        <v>176.77199999999999</v>
      </c>
      <c r="D80" s="9">
        <v>29.055226824457595</v>
      </c>
      <c r="E80" s="10"/>
      <c r="F80" s="11"/>
      <c r="G80" s="12"/>
      <c r="H80" s="13">
        <v>91.495000000000005</v>
      </c>
      <c r="I80" s="9">
        <v>248.74700000000001</v>
      </c>
      <c r="J80" s="9">
        <v>2.7186950106563201</v>
      </c>
      <c r="K80" s="9"/>
      <c r="L80" s="9"/>
      <c r="M80" s="14"/>
      <c r="N80" s="12"/>
      <c r="O80" s="9">
        <v>425.51900000000001</v>
      </c>
    </row>
    <row r="81" spans="1:15">
      <c r="A81" s="7">
        <v>30682</v>
      </c>
      <c r="B81" s="8">
        <v>6.4489999999999998</v>
      </c>
      <c r="C81" s="9">
        <v>188.523</v>
      </c>
      <c r="D81" s="9">
        <v>29.232904326252132</v>
      </c>
      <c r="E81" s="10"/>
      <c r="F81" s="11"/>
      <c r="G81" s="12"/>
      <c r="H81" s="13">
        <v>82.950999999999993</v>
      </c>
      <c r="I81" s="9">
        <v>227.67099999999999</v>
      </c>
      <c r="J81" s="9">
        <v>2.744644428638594</v>
      </c>
      <c r="K81" s="9"/>
      <c r="L81" s="9"/>
      <c r="M81" s="14"/>
      <c r="N81" s="12"/>
      <c r="O81" s="9">
        <v>416.19399999999996</v>
      </c>
    </row>
    <row r="82" spans="1:15">
      <c r="A82" s="7">
        <v>30713</v>
      </c>
      <c r="B82" s="8">
        <v>6.3410000000000002</v>
      </c>
      <c r="C82" s="9">
        <v>183.97300000000001</v>
      </c>
      <c r="D82" s="9">
        <v>29.013247121905064</v>
      </c>
      <c r="E82" s="10"/>
      <c r="F82" s="11"/>
      <c r="G82" s="12"/>
      <c r="H82" s="13">
        <v>75.363</v>
      </c>
      <c r="I82" s="9">
        <v>207.21899999999999</v>
      </c>
      <c r="J82" s="9">
        <v>2.7496118785080212</v>
      </c>
      <c r="K82" s="9"/>
      <c r="L82" s="9"/>
      <c r="M82" s="14"/>
      <c r="N82" s="12"/>
      <c r="O82" s="9">
        <v>391.19200000000001</v>
      </c>
    </row>
    <row r="83" spans="1:15">
      <c r="A83" s="7">
        <v>30742</v>
      </c>
      <c r="B83" s="8">
        <v>6.6630000000000003</v>
      </c>
      <c r="C83" s="9">
        <v>194.06200000000001</v>
      </c>
      <c r="D83" s="9">
        <v>29.125318925408976</v>
      </c>
      <c r="E83" s="10"/>
      <c r="F83" s="11"/>
      <c r="G83" s="12"/>
      <c r="H83" s="13">
        <v>76.021000000000001</v>
      </c>
      <c r="I83" s="9">
        <v>204.102</v>
      </c>
      <c r="J83" s="9">
        <v>2.6848107759697979</v>
      </c>
      <c r="K83" s="9"/>
      <c r="L83" s="9"/>
      <c r="M83" s="14"/>
      <c r="N83" s="12"/>
      <c r="O83" s="9">
        <v>398.16399999999999</v>
      </c>
    </row>
    <row r="84" spans="1:15">
      <c r="A84" s="7">
        <v>30773</v>
      </c>
      <c r="B84" s="8">
        <v>6.415</v>
      </c>
      <c r="C84" s="9">
        <v>185.999</v>
      </c>
      <c r="D84" s="9">
        <v>28.994388152766952</v>
      </c>
      <c r="E84" s="10"/>
      <c r="F84" s="11"/>
      <c r="G84" s="12"/>
      <c r="H84" s="13">
        <v>70.391000000000005</v>
      </c>
      <c r="I84" s="9">
        <v>198.881</v>
      </c>
      <c r="J84" s="9">
        <v>2.8253754031055105</v>
      </c>
      <c r="K84" s="9"/>
      <c r="L84" s="9"/>
      <c r="M84" s="14"/>
      <c r="N84" s="12"/>
      <c r="O84" s="9">
        <v>384.88</v>
      </c>
    </row>
    <row r="85" spans="1:15">
      <c r="A85" s="7">
        <v>30803</v>
      </c>
      <c r="B85" s="8">
        <v>6.694</v>
      </c>
      <c r="C85" s="9">
        <v>194.19399999999999</v>
      </c>
      <c r="D85" s="9">
        <v>29.010158350761873</v>
      </c>
      <c r="E85" s="10"/>
      <c r="F85" s="11"/>
      <c r="G85" s="12"/>
      <c r="H85" s="13">
        <v>71.509</v>
      </c>
      <c r="I85" s="9">
        <v>198.62299999999999</v>
      </c>
      <c r="J85" s="9">
        <v>2.7775944286733139</v>
      </c>
      <c r="K85" s="9"/>
      <c r="L85" s="9"/>
      <c r="M85" s="14"/>
      <c r="N85" s="12"/>
      <c r="O85" s="9">
        <v>392.81700000000001</v>
      </c>
    </row>
    <row r="86" spans="1:15">
      <c r="A86" s="7">
        <v>30834</v>
      </c>
      <c r="B86" s="8">
        <v>6.4489999999999998</v>
      </c>
      <c r="C86" s="9">
        <v>186.83199999999999</v>
      </c>
      <c r="D86" s="9">
        <v>28.97069313071794</v>
      </c>
      <c r="E86" s="10"/>
      <c r="F86" s="11"/>
      <c r="G86" s="12"/>
      <c r="H86" s="13">
        <v>65.228999999999999</v>
      </c>
      <c r="I86" s="9">
        <v>184.971</v>
      </c>
      <c r="J86" s="9">
        <v>2.8357172423308654</v>
      </c>
      <c r="K86" s="9"/>
      <c r="L86" s="9"/>
      <c r="M86" s="14"/>
      <c r="N86" s="12"/>
      <c r="O86" s="9">
        <v>371.803</v>
      </c>
    </row>
    <row r="87" spans="1:15">
      <c r="A87" s="7">
        <v>30864</v>
      </c>
      <c r="B87" s="8">
        <v>6.7160000000000002</v>
      </c>
      <c r="C87" s="9">
        <v>195.08199999999999</v>
      </c>
      <c r="D87" s="9">
        <v>29.047349612864799</v>
      </c>
      <c r="E87" s="10"/>
      <c r="F87" s="11"/>
      <c r="G87" s="12"/>
      <c r="H87" s="13">
        <v>73.938000000000002</v>
      </c>
      <c r="I87" s="9">
        <v>202.51400000000001</v>
      </c>
      <c r="J87" s="9">
        <v>2.7389704887879036</v>
      </c>
      <c r="K87" s="9"/>
      <c r="L87" s="9"/>
      <c r="M87" s="14"/>
      <c r="N87" s="12"/>
      <c r="O87" s="9">
        <v>397.596</v>
      </c>
    </row>
    <row r="88" spans="1:15">
      <c r="A88" s="7">
        <v>30895</v>
      </c>
      <c r="B88" s="8">
        <v>6.6689999999999996</v>
      </c>
      <c r="C88" s="9">
        <v>193.94</v>
      </c>
      <c r="D88" s="9">
        <v>29.08082171240066</v>
      </c>
      <c r="E88" s="10"/>
      <c r="F88" s="11"/>
      <c r="G88" s="12"/>
      <c r="H88" s="13">
        <v>74.884</v>
      </c>
      <c r="I88" s="9">
        <v>206.98500000000001</v>
      </c>
      <c r="J88" s="9">
        <v>2.764075102825704</v>
      </c>
      <c r="K88" s="9"/>
      <c r="L88" s="9"/>
      <c r="M88" s="14"/>
      <c r="N88" s="12"/>
      <c r="O88" s="9">
        <v>400.92500000000001</v>
      </c>
    </row>
    <row r="89" spans="1:15">
      <c r="A89" s="7">
        <v>30926</v>
      </c>
      <c r="B89" s="8">
        <v>6.4260000000000002</v>
      </c>
      <c r="C89" s="9">
        <v>186.065</v>
      </c>
      <c r="D89" s="9">
        <v>28.955026455026452</v>
      </c>
      <c r="E89" s="10"/>
      <c r="F89" s="11"/>
      <c r="G89" s="12"/>
      <c r="H89" s="13">
        <v>73.379000000000005</v>
      </c>
      <c r="I89" s="9">
        <v>201.32900000000001</v>
      </c>
      <c r="J89" s="9">
        <v>2.7436868858937844</v>
      </c>
      <c r="K89" s="9"/>
      <c r="L89" s="9"/>
      <c r="M89" s="14"/>
      <c r="N89" s="12"/>
      <c r="O89" s="9">
        <v>387.39400000000001</v>
      </c>
    </row>
    <row r="90" spans="1:15">
      <c r="A90" s="7">
        <v>30956</v>
      </c>
      <c r="B90" s="8">
        <v>6.7270000000000003</v>
      </c>
      <c r="C90" s="9">
        <v>194.405</v>
      </c>
      <c r="D90" s="9">
        <v>28.899212130221493</v>
      </c>
      <c r="E90" s="10"/>
      <c r="F90" s="11"/>
      <c r="G90" s="12"/>
      <c r="H90" s="13">
        <v>83.837999999999994</v>
      </c>
      <c r="I90" s="9">
        <v>230.80600000000001</v>
      </c>
      <c r="J90" s="9">
        <v>2.7529998330112839</v>
      </c>
      <c r="K90" s="9"/>
      <c r="L90" s="9"/>
      <c r="M90" s="14"/>
      <c r="N90" s="12"/>
      <c r="O90" s="9">
        <v>425.21100000000001</v>
      </c>
    </row>
    <row r="91" spans="1:15">
      <c r="A91" s="7">
        <v>30987</v>
      </c>
      <c r="B91" s="8">
        <v>6.65</v>
      </c>
      <c r="C91" s="9">
        <v>189.108</v>
      </c>
      <c r="D91" s="9">
        <v>28.437293233082706</v>
      </c>
      <c r="E91" s="10"/>
      <c r="F91" s="11"/>
      <c r="G91" s="12"/>
      <c r="H91" s="13">
        <v>84.316000000000003</v>
      </c>
      <c r="I91" s="9">
        <v>234.41200000000001</v>
      </c>
      <c r="J91" s="9">
        <v>2.7801603491626738</v>
      </c>
      <c r="K91" s="9"/>
      <c r="L91" s="9"/>
      <c r="M91" s="14"/>
      <c r="N91" s="12"/>
      <c r="O91" s="9">
        <v>423.52</v>
      </c>
    </row>
    <row r="92" spans="1:15">
      <c r="A92" s="7">
        <v>31017</v>
      </c>
      <c r="B92" s="8">
        <v>6.79</v>
      </c>
      <c r="C92" s="9">
        <v>192.07599999999999</v>
      </c>
      <c r="D92" s="9">
        <v>28.288070692194403</v>
      </c>
      <c r="E92" s="10"/>
      <c r="F92" s="11"/>
      <c r="G92" s="12"/>
      <c r="H92" s="13">
        <v>91.837000000000003</v>
      </c>
      <c r="I92" s="9">
        <v>256.77</v>
      </c>
      <c r="J92" s="9">
        <v>2.7959319228633337</v>
      </c>
      <c r="K92" s="9"/>
      <c r="L92" s="9"/>
      <c r="M92" s="14"/>
      <c r="N92" s="12"/>
      <c r="O92" s="9">
        <v>448.846</v>
      </c>
    </row>
    <row r="93" spans="1:15">
      <c r="A93" s="7">
        <v>31048</v>
      </c>
      <c r="B93" s="8">
        <v>6.7530000000000001</v>
      </c>
      <c r="C93" s="9">
        <v>185.32</v>
      </c>
      <c r="D93" s="9">
        <v>27.442618095661185</v>
      </c>
      <c r="E93" s="10"/>
      <c r="F93" s="11"/>
      <c r="G93" s="12"/>
      <c r="H93" s="13">
        <v>94.040999999999997</v>
      </c>
      <c r="I93" s="9">
        <v>252.09899999999999</v>
      </c>
      <c r="J93" s="9">
        <v>2.6807349985644557</v>
      </c>
      <c r="K93" s="9"/>
      <c r="L93" s="9"/>
      <c r="M93" s="14"/>
      <c r="N93" s="12"/>
      <c r="O93" s="9">
        <v>437.41899999999998</v>
      </c>
    </row>
    <row r="94" spans="1:15">
      <c r="A94" s="7">
        <v>31079</v>
      </c>
      <c r="B94" s="8">
        <v>6.0659999999999998</v>
      </c>
      <c r="C94" s="9">
        <v>158.00200000000001</v>
      </c>
      <c r="D94" s="9">
        <v>26.047148038245965</v>
      </c>
      <c r="E94" s="10"/>
      <c r="F94" s="11"/>
      <c r="G94" s="12"/>
      <c r="H94" s="13">
        <v>80.138000000000005</v>
      </c>
      <c r="I94" s="9">
        <v>215.54300000000001</v>
      </c>
      <c r="J94" s="9">
        <v>2.6896478574459057</v>
      </c>
      <c r="K94" s="9"/>
      <c r="L94" s="9"/>
      <c r="M94" s="14"/>
      <c r="N94" s="12"/>
      <c r="O94" s="9">
        <v>373.54500000000002</v>
      </c>
    </row>
    <row r="95" spans="1:15">
      <c r="A95" s="7">
        <v>31107</v>
      </c>
      <c r="B95" s="8">
        <v>7.0389999999999997</v>
      </c>
      <c r="C95" s="9">
        <v>184.13300000000001</v>
      </c>
      <c r="D95" s="9">
        <v>26.158971444807502</v>
      </c>
      <c r="E95" s="10"/>
      <c r="F95" s="11"/>
      <c r="G95" s="12"/>
      <c r="H95" s="13">
        <v>76.688999999999993</v>
      </c>
      <c r="I95" s="9">
        <v>206.696</v>
      </c>
      <c r="J95" s="9">
        <v>2.6952496446687273</v>
      </c>
      <c r="K95" s="9"/>
      <c r="L95" s="9"/>
      <c r="M95" s="14"/>
      <c r="N95" s="12"/>
      <c r="O95" s="9">
        <v>390.82900000000001</v>
      </c>
    </row>
    <row r="96" spans="1:15">
      <c r="A96" s="7">
        <v>31138</v>
      </c>
      <c r="B96" s="8">
        <v>6.7119999999999997</v>
      </c>
      <c r="C96" s="9">
        <v>180.726</v>
      </c>
      <c r="D96" s="9">
        <v>26.925804529201432</v>
      </c>
      <c r="E96" s="10"/>
      <c r="F96" s="11"/>
      <c r="G96" s="12"/>
      <c r="H96" s="13">
        <v>71.447999999999993</v>
      </c>
      <c r="I96" s="9">
        <v>190.78899999999999</v>
      </c>
      <c r="J96" s="9">
        <v>2.6703196730489309</v>
      </c>
      <c r="K96" s="9"/>
      <c r="L96" s="9"/>
      <c r="M96" s="14"/>
      <c r="N96" s="12"/>
      <c r="O96" s="9">
        <v>371.51499999999999</v>
      </c>
    </row>
    <row r="97" spans="1:15">
      <c r="A97" s="7">
        <v>31168</v>
      </c>
      <c r="B97" s="8">
        <v>6.8479999999999999</v>
      </c>
      <c r="C97" s="9">
        <v>186.761</v>
      </c>
      <c r="D97" s="9">
        <v>27.272342289719624</v>
      </c>
      <c r="E97" s="10"/>
      <c r="F97" s="11"/>
      <c r="G97" s="12"/>
      <c r="H97" s="13">
        <v>71.171000000000006</v>
      </c>
      <c r="I97" s="9">
        <v>191.52799999999999</v>
      </c>
      <c r="J97" s="9">
        <v>2.6910960925095893</v>
      </c>
      <c r="K97" s="9"/>
      <c r="L97" s="9"/>
      <c r="M97" s="14"/>
      <c r="N97" s="12"/>
      <c r="O97" s="9">
        <v>378.28899999999999</v>
      </c>
    </row>
    <row r="98" spans="1:15">
      <c r="A98" s="7">
        <v>31199</v>
      </c>
      <c r="B98" s="8">
        <v>6.5129999999999999</v>
      </c>
      <c r="C98" s="9">
        <v>174.84800000000001</v>
      </c>
      <c r="D98" s="9">
        <v>26.846000307078153</v>
      </c>
      <c r="E98" s="10"/>
      <c r="F98" s="11"/>
      <c r="G98" s="12"/>
      <c r="H98" s="13">
        <v>62.107999999999997</v>
      </c>
      <c r="I98" s="9">
        <v>167.72300000000001</v>
      </c>
      <c r="J98" s="9">
        <v>2.7005055709409418</v>
      </c>
      <c r="K98" s="9"/>
      <c r="L98" s="9"/>
      <c r="M98" s="14"/>
      <c r="N98" s="12"/>
      <c r="O98" s="9">
        <v>342.57100000000003</v>
      </c>
    </row>
    <row r="99" spans="1:15">
      <c r="A99" s="7">
        <v>31229</v>
      </c>
      <c r="B99" s="8">
        <v>6.56</v>
      </c>
      <c r="C99" s="9">
        <v>175.655</v>
      </c>
      <c r="D99" s="9">
        <v>26.776676829268293</v>
      </c>
      <c r="E99" s="10"/>
      <c r="F99" s="11"/>
      <c r="G99" s="12"/>
      <c r="H99" s="13">
        <v>66.78</v>
      </c>
      <c r="I99" s="9">
        <v>178.108</v>
      </c>
      <c r="J99" s="9">
        <v>2.6670859538784066</v>
      </c>
      <c r="K99" s="9"/>
      <c r="L99" s="9"/>
      <c r="M99" s="14"/>
      <c r="N99" s="12"/>
      <c r="O99" s="9">
        <v>353.76300000000003</v>
      </c>
    </row>
    <row r="100" spans="1:15">
      <c r="A100" s="7">
        <v>31260</v>
      </c>
      <c r="B100" s="8">
        <v>6.6349999999999998</v>
      </c>
      <c r="C100" s="9">
        <v>177.38800000000001</v>
      </c>
      <c r="D100" s="9">
        <v>26.735192162773174</v>
      </c>
      <c r="E100" s="10"/>
      <c r="F100" s="11"/>
      <c r="G100" s="12"/>
      <c r="H100" s="13">
        <v>69.069000000000003</v>
      </c>
      <c r="I100" s="9">
        <v>186.58</v>
      </c>
      <c r="J100" s="9">
        <v>2.7013566144000927</v>
      </c>
      <c r="K100" s="9"/>
      <c r="L100" s="9"/>
      <c r="M100" s="14"/>
      <c r="N100" s="12"/>
      <c r="O100" s="9">
        <v>363.96800000000002</v>
      </c>
    </row>
    <row r="101" spans="1:15">
      <c r="A101" s="7">
        <v>31291</v>
      </c>
      <c r="B101" s="8">
        <v>6.3520000000000003</v>
      </c>
      <c r="C101" s="9">
        <v>169.57</v>
      </c>
      <c r="D101" s="9">
        <v>26.695528967254404</v>
      </c>
      <c r="E101" s="10"/>
      <c r="F101" s="11"/>
      <c r="G101" s="12"/>
      <c r="H101" s="13">
        <v>66.516000000000005</v>
      </c>
      <c r="I101" s="9">
        <v>176.05600000000001</v>
      </c>
      <c r="J101" s="9">
        <v>2.6468218173071141</v>
      </c>
      <c r="K101" s="9"/>
      <c r="L101" s="9"/>
      <c r="M101" s="14"/>
      <c r="N101" s="12"/>
      <c r="O101" s="9">
        <v>345.62599999999998</v>
      </c>
    </row>
    <row r="102" spans="1:15">
      <c r="A102" s="7">
        <v>31321</v>
      </c>
      <c r="B102" s="8">
        <v>6.7279999999999998</v>
      </c>
      <c r="C102" s="9">
        <v>181.35</v>
      </c>
      <c r="D102" s="9">
        <v>26.954518430439954</v>
      </c>
      <c r="E102" s="10"/>
      <c r="F102" s="11"/>
      <c r="G102" s="12"/>
      <c r="H102" s="13">
        <v>64.453999999999994</v>
      </c>
      <c r="I102" s="9">
        <v>162.542</v>
      </c>
      <c r="J102" s="9">
        <v>2.5218295218295221</v>
      </c>
      <c r="K102" s="9"/>
      <c r="L102" s="9"/>
      <c r="M102" s="14"/>
      <c r="N102" s="12"/>
      <c r="O102" s="9">
        <v>343.892</v>
      </c>
    </row>
    <row r="103" spans="1:15">
      <c r="A103" s="7">
        <v>31352</v>
      </c>
      <c r="B103" s="8">
        <v>6.3650000000000002</v>
      </c>
      <c r="C103" s="9">
        <v>172.81399999999999</v>
      </c>
      <c r="D103" s="9">
        <v>27.150667714061271</v>
      </c>
      <c r="E103" s="10"/>
      <c r="F103" s="11"/>
      <c r="G103" s="12"/>
      <c r="H103" s="13">
        <v>72.825999999999993</v>
      </c>
      <c r="I103" s="9">
        <v>184.828</v>
      </c>
      <c r="J103" s="9">
        <v>2.5379397467937279</v>
      </c>
      <c r="K103" s="9"/>
      <c r="L103" s="9"/>
      <c r="M103" s="14"/>
      <c r="N103" s="12"/>
      <c r="O103" s="9">
        <v>357.642</v>
      </c>
    </row>
    <row r="104" spans="1:15">
      <c r="A104" s="7">
        <v>31382</v>
      </c>
      <c r="B104" s="8">
        <v>7.1260000000000003</v>
      </c>
      <c r="C104" s="9">
        <v>185.58099999999999</v>
      </c>
      <c r="D104" s="9">
        <v>26.042801010384505</v>
      </c>
      <c r="E104" s="10"/>
      <c r="F104" s="11"/>
      <c r="G104" s="12"/>
      <c r="H104" s="13">
        <v>85.584999999999994</v>
      </c>
      <c r="I104" s="9">
        <v>218.26300000000001</v>
      </c>
      <c r="J104" s="9">
        <v>2.5502482911725188</v>
      </c>
      <c r="K104" s="9"/>
      <c r="L104" s="9"/>
      <c r="M104" s="14"/>
      <c r="N104" s="12"/>
      <c r="O104" s="9">
        <v>403.84399999999999</v>
      </c>
    </row>
    <row r="105" spans="1:15">
      <c r="A105" s="7">
        <v>31413</v>
      </c>
      <c r="B105" s="8">
        <v>6.8860000000000001</v>
      </c>
      <c r="C105" s="9">
        <v>180.43799999999999</v>
      </c>
      <c r="D105" s="9">
        <v>26.203601510310772</v>
      </c>
      <c r="E105" s="10"/>
      <c r="F105" s="11"/>
      <c r="G105" s="12"/>
      <c r="H105" s="13">
        <v>74.968999999999994</v>
      </c>
      <c r="I105" s="9">
        <v>185.68299999999999</v>
      </c>
      <c r="J105" s="9">
        <v>2.4767970761247984</v>
      </c>
      <c r="K105" s="9"/>
      <c r="L105" s="9"/>
      <c r="M105" s="14"/>
      <c r="N105" s="12"/>
      <c r="O105" s="9">
        <v>366.12099999999998</v>
      </c>
    </row>
    <row r="106" spans="1:15">
      <c r="A106" s="7">
        <v>31444</v>
      </c>
      <c r="B106" s="8">
        <v>6.1539999999999999</v>
      </c>
      <c r="C106" s="9">
        <v>122.88500000000001</v>
      </c>
      <c r="D106" s="9">
        <v>19.968313292167696</v>
      </c>
      <c r="E106" s="10"/>
      <c r="F106" s="11"/>
      <c r="G106" s="12"/>
      <c r="H106" s="13">
        <v>65.388000000000005</v>
      </c>
      <c r="I106" s="9">
        <v>159.25399999999999</v>
      </c>
      <c r="J106" s="9">
        <v>2.4355233376154644</v>
      </c>
      <c r="K106" s="9"/>
      <c r="L106" s="9"/>
      <c r="M106" s="14"/>
      <c r="N106" s="12"/>
      <c r="O106" s="9">
        <v>282.13900000000001</v>
      </c>
    </row>
    <row r="107" spans="1:15">
      <c r="A107" s="7">
        <v>31472</v>
      </c>
      <c r="B107" s="8">
        <v>6.7480000000000002</v>
      </c>
      <c r="C107" s="9">
        <v>100.435</v>
      </c>
      <c r="D107" s="9">
        <v>14.883669235328986</v>
      </c>
      <c r="E107" s="10"/>
      <c r="F107" s="11"/>
      <c r="G107" s="12"/>
      <c r="H107" s="13">
        <v>60.933</v>
      </c>
      <c r="I107" s="9">
        <v>138.45599999999999</v>
      </c>
      <c r="J107" s="9">
        <v>2.2722662596622518</v>
      </c>
      <c r="K107" s="9"/>
      <c r="L107" s="9"/>
      <c r="M107" s="14"/>
      <c r="N107" s="12"/>
      <c r="O107" s="9">
        <v>238.89099999999999</v>
      </c>
    </row>
    <row r="108" spans="1:15">
      <c r="A108" s="7">
        <v>31503</v>
      </c>
      <c r="B108" s="8">
        <v>6.3620000000000001</v>
      </c>
      <c r="C108" s="9">
        <v>81.817999999999998</v>
      </c>
      <c r="D108" s="9">
        <v>12.860421251178874</v>
      </c>
      <c r="E108" s="10"/>
      <c r="F108" s="11"/>
      <c r="G108" s="12"/>
      <c r="H108" s="13">
        <v>51.23</v>
      </c>
      <c r="I108" s="9">
        <v>103.398</v>
      </c>
      <c r="J108" s="9">
        <v>2.0183095842279917</v>
      </c>
      <c r="K108" s="9"/>
      <c r="L108" s="9"/>
      <c r="M108" s="14"/>
      <c r="N108" s="12"/>
      <c r="O108" s="9">
        <v>185.21600000000001</v>
      </c>
    </row>
    <row r="109" spans="1:15">
      <c r="A109" s="7">
        <v>31533</v>
      </c>
      <c r="B109" s="8">
        <v>6.4950000000000001</v>
      </c>
      <c r="C109" s="9">
        <v>84.620999999999995</v>
      </c>
      <c r="D109" s="9">
        <v>13.028637413394918</v>
      </c>
      <c r="E109" s="10"/>
      <c r="F109" s="11"/>
      <c r="G109" s="12"/>
      <c r="H109" s="13">
        <v>52.250999999999998</v>
      </c>
      <c r="I109" s="9">
        <v>98.387</v>
      </c>
      <c r="J109" s="9">
        <v>1.8829687470096268</v>
      </c>
      <c r="K109" s="9"/>
      <c r="L109" s="9"/>
      <c r="M109" s="14"/>
      <c r="N109" s="12"/>
      <c r="O109" s="9">
        <v>183.00799999999998</v>
      </c>
    </row>
    <row r="110" spans="1:15">
      <c r="A110" s="7">
        <v>31564</v>
      </c>
      <c r="B110" s="8">
        <v>6.3330000000000002</v>
      </c>
      <c r="C110" s="9">
        <v>83.459000000000003</v>
      </c>
      <c r="D110" s="9">
        <v>13.178430443707564</v>
      </c>
      <c r="E110" s="10"/>
      <c r="F110" s="11"/>
      <c r="G110" s="12"/>
      <c r="H110" s="13">
        <v>51.375</v>
      </c>
      <c r="I110" s="9">
        <v>90.465000000000003</v>
      </c>
      <c r="J110" s="9">
        <v>1.7608759124087592</v>
      </c>
      <c r="K110" s="9"/>
      <c r="L110" s="9"/>
      <c r="M110" s="14"/>
      <c r="N110" s="12"/>
      <c r="O110" s="9">
        <v>173.92400000000001</v>
      </c>
    </row>
    <row r="111" spans="1:15">
      <c r="A111" s="7">
        <v>31594</v>
      </c>
      <c r="B111" s="8">
        <v>6.6059999999999999</v>
      </c>
      <c r="C111" s="9">
        <v>74.522999999999996</v>
      </c>
      <c r="D111" s="9">
        <v>11.281108083560399</v>
      </c>
      <c r="E111" s="10"/>
      <c r="F111" s="11"/>
      <c r="G111" s="12"/>
      <c r="H111" s="13">
        <v>52.145000000000003</v>
      </c>
      <c r="I111" s="9">
        <v>92.427999999999997</v>
      </c>
      <c r="J111" s="9">
        <v>1.7725189375779076</v>
      </c>
      <c r="K111" s="9"/>
      <c r="L111" s="9"/>
      <c r="M111" s="14"/>
      <c r="N111" s="12"/>
      <c r="O111" s="9">
        <v>166.95099999999999</v>
      </c>
    </row>
    <row r="112" spans="1:15">
      <c r="A112" s="7">
        <v>31625</v>
      </c>
      <c r="B112" s="8">
        <v>6.0529999999999999</v>
      </c>
      <c r="C112" s="9">
        <v>73.453000000000003</v>
      </c>
      <c r="D112" s="9">
        <v>12.134974392863043</v>
      </c>
      <c r="E112" s="10"/>
      <c r="F112" s="11"/>
      <c r="G112" s="12"/>
      <c r="H112" s="13">
        <v>48.488</v>
      </c>
      <c r="I112" s="9">
        <v>82.635000000000005</v>
      </c>
      <c r="J112" s="9">
        <v>1.7042360996535226</v>
      </c>
      <c r="K112" s="9"/>
      <c r="L112" s="9"/>
      <c r="M112" s="14"/>
      <c r="N112" s="12"/>
      <c r="O112" s="9">
        <v>156.08800000000002</v>
      </c>
    </row>
    <row r="113" spans="1:15">
      <c r="A113" s="7">
        <v>31656</v>
      </c>
      <c r="B113" s="8">
        <v>5.8979999999999997</v>
      </c>
      <c r="C113" s="9">
        <v>80.692999999999998</v>
      </c>
      <c r="D113" s="9">
        <v>13.681417429637165</v>
      </c>
      <c r="E113" s="10"/>
      <c r="F113" s="11"/>
      <c r="G113" s="12"/>
      <c r="H113" s="13">
        <v>46.646999999999998</v>
      </c>
      <c r="I113" s="9">
        <v>77.426000000000002</v>
      </c>
      <c r="J113" s="9">
        <v>1.6598280704010977</v>
      </c>
      <c r="K113" s="9"/>
      <c r="L113" s="9"/>
      <c r="M113" s="14"/>
      <c r="N113" s="12"/>
      <c r="O113" s="9">
        <v>158.119</v>
      </c>
    </row>
    <row r="114" spans="1:15">
      <c r="A114" s="7">
        <v>31686</v>
      </c>
      <c r="B114" s="8">
        <v>6.2949999999999999</v>
      </c>
      <c r="C114" s="9">
        <v>83.671999999999997</v>
      </c>
      <c r="D114" s="9">
        <v>13.291818903891977</v>
      </c>
      <c r="E114" s="10"/>
      <c r="F114" s="11"/>
      <c r="G114" s="12"/>
      <c r="H114" s="13">
        <v>52.43</v>
      </c>
      <c r="I114" s="9">
        <v>84.688000000000002</v>
      </c>
      <c r="J114" s="9">
        <v>1.615258439824528</v>
      </c>
      <c r="K114" s="9"/>
      <c r="L114" s="9"/>
      <c r="M114" s="14"/>
      <c r="N114" s="12"/>
      <c r="O114" s="9">
        <v>168.36</v>
      </c>
    </row>
    <row r="115" spans="1:15">
      <c r="A115" s="7">
        <v>31717</v>
      </c>
      <c r="B115" s="8">
        <v>5.9790000000000001</v>
      </c>
      <c r="C115" s="9">
        <v>78.793999999999997</v>
      </c>
      <c r="D115" s="9">
        <v>13.178457936109716</v>
      </c>
      <c r="E115" s="10"/>
      <c r="F115" s="11"/>
      <c r="G115" s="12"/>
      <c r="H115" s="13">
        <v>60.578000000000003</v>
      </c>
      <c r="I115" s="9">
        <v>97.745999999999995</v>
      </c>
      <c r="J115" s="9">
        <v>1.6135560764634025</v>
      </c>
      <c r="K115" s="9"/>
      <c r="L115" s="9"/>
      <c r="M115" s="14"/>
      <c r="N115" s="12"/>
      <c r="O115" s="9">
        <v>176.54</v>
      </c>
    </row>
    <row r="116" spans="1:15">
      <c r="A116" s="7">
        <v>31747</v>
      </c>
      <c r="B116" s="8">
        <v>6.343</v>
      </c>
      <c r="C116" s="9">
        <v>87.087000000000003</v>
      </c>
      <c r="D116" s="9">
        <v>13.729623206684535</v>
      </c>
      <c r="E116" s="10"/>
      <c r="F116" s="11"/>
      <c r="G116" s="12"/>
      <c r="H116" s="13">
        <v>65.197000000000003</v>
      </c>
      <c r="I116" s="9">
        <v>111.85</v>
      </c>
      <c r="J116" s="9">
        <v>1.7155697348037484</v>
      </c>
      <c r="K116" s="9"/>
      <c r="L116" s="9"/>
      <c r="M116" s="14"/>
      <c r="N116" s="12"/>
      <c r="O116" s="9">
        <v>198.93700000000001</v>
      </c>
    </row>
    <row r="117" spans="1:15">
      <c r="A117" s="7">
        <v>31778</v>
      </c>
      <c r="B117" s="8">
        <v>6.1070000000000002</v>
      </c>
      <c r="C117" s="9">
        <v>99.543000000000006</v>
      </c>
      <c r="D117" s="9">
        <v>16.299819878827574</v>
      </c>
      <c r="E117" s="10"/>
      <c r="F117" s="11"/>
      <c r="G117" s="12"/>
      <c r="H117" s="13">
        <v>70.626999999999995</v>
      </c>
      <c r="I117" s="9">
        <v>120.819</v>
      </c>
      <c r="J117" s="9">
        <v>1.7106630608690729</v>
      </c>
      <c r="K117" s="9"/>
      <c r="L117" s="9"/>
      <c r="M117" s="14"/>
      <c r="N117" s="12"/>
      <c r="O117" s="9">
        <v>220.36200000000002</v>
      </c>
    </row>
    <row r="118" spans="1:15">
      <c r="A118" s="7">
        <v>31809</v>
      </c>
      <c r="B118" s="8">
        <v>5.5570000000000004</v>
      </c>
      <c r="C118" s="9">
        <v>92.850999999999999</v>
      </c>
      <c r="D118" s="9">
        <v>16.708835702717291</v>
      </c>
      <c r="E118" s="10"/>
      <c r="F118" s="11"/>
      <c r="G118" s="12"/>
      <c r="H118" s="13">
        <v>59.201000000000001</v>
      </c>
      <c r="I118" s="9">
        <v>101.101</v>
      </c>
      <c r="J118" s="9">
        <v>1.7077583148933295</v>
      </c>
      <c r="K118" s="9"/>
      <c r="L118" s="9"/>
      <c r="M118" s="14"/>
      <c r="N118" s="12"/>
      <c r="O118" s="9">
        <v>193.952</v>
      </c>
    </row>
    <row r="119" spans="1:15">
      <c r="A119" s="7">
        <v>31837</v>
      </c>
      <c r="B119" s="8">
        <v>6.1619999999999999</v>
      </c>
      <c r="C119" s="9">
        <v>103.761</v>
      </c>
      <c r="D119" s="9">
        <v>16.838851022395325</v>
      </c>
      <c r="E119" s="10"/>
      <c r="F119" s="11"/>
      <c r="G119" s="12"/>
      <c r="H119" s="13">
        <v>62.817999999999998</v>
      </c>
      <c r="I119" s="9">
        <v>104.907</v>
      </c>
      <c r="J119" s="9">
        <v>1.6700149638638606</v>
      </c>
      <c r="K119" s="9"/>
      <c r="L119" s="9"/>
      <c r="M119" s="14"/>
      <c r="N119" s="12"/>
      <c r="O119" s="9">
        <v>208.66800000000001</v>
      </c>
    </row>
    <row r="120" spans="1:15">
      <c r="A120" s="7">
        <v>31868</v>
      </c>
      <c r="B120" s="8">
        <v>6.0279999999999996</v>
      </c>
      <c r="C120" s="9">
        <v>101.476</v>
      </c>
      <c r="D120" s="9">
        <v>16.834107498341076</v>
      </c>
      <c r="E120" s="10"/>
      <c r="F120" s="11"/>
      <c r="G120" s="12"/>
      <c r="H120" s="13">
        <v>56.183</v>
      </c>
      <c r="I120" s="9">
        <v>97.114000000000004</v>
      </c>
      <c r="J120" s="9">
        <v>1.7285299823790115</v>
      </c>
      <c r="K120" s="9"/>
      <c r="L120" s="9"/>
      <c r="M120" s="14"/>
      <c r="N120" s="12"/>
      <c r="O120" s="9">
        <v>198.59</v>
      </c>
    </row>
    <row r="121" spans="1:15">
      <c r="A121" s="7">
        <v>31898</v>
      </c>
      <c r="B121" s="8">
        <v>6.0570000000000004</v>
      </c>
      <c r="C121" s="9">
        <v>105.623</v>
      </c>
      <c r="D121" s="9">
        <v>17.438170711573385</v>
      </c>
      <c r="E121" s="10"/>
      <c r="F121" s="11"/>
      <c r="G121" s="12"/>
      <c r="H121" s="13">
        <v>57.926000000000002</v>
      </c>
      <c r="I121" s="9">
        <v>95.760999999999996</v>
      </c>
      <c r="J121" s="9">
        <v>1.6531609294617269</v>
      </c>
      <c r="K121" s="9"/>
      <c r="L121" s="9"/>
      <c r="M121" s="14"/>
      <c r="N121" s="12"/>
      <c r="O121" s="9">
        <v>201.38400000000001</v>
      </c>
    </row>
    <row r="122" spans="1:15">
      <c r="A122" s="7">
        <v>31929</v>
      </c>
      <c r="B122" s="8">
        <v>5.9610000000000003</v>
      </c>
      <c r="C122" s="9">
        <v>105.238</v>
      </c>
      <c r="D122" s="9">
        <v>17.654420399261866</v>
      </c>
      <c r="E122" s="10"/>
      <c r="F122" s="11"/>
      <c r="G122" s="12"/>
      <c r="H122" s="13">
        <v>57.335999999999999</v>
      </c>
      <c r="I122" s="9">
        <v>105.496</v>
      </c>
      <c r="J122" s="9">
        <v>1.8399609320496721</v>
      </c>
      <c r="K122" s="9"/>
      <c r="L122" s="9"/>
      <c r="M122" s="14"/>
      <c r="N122" s="12"/>
      <c r="O122" s="9">
        <v>210.73399999999998</v>
      </c>
    </row>
    <row r="123" spans="1:15">
      <c r="A123" s="7">
        <v>31959</v>
      </c>
      <c r="B123" s="8">
        <v>5.9619999999999997</v>
      </c>
      <c r="C123" s="9">
        <v>115.81100000000001</v>
      </c>
      <c r="D123" s="9">
        <v>19.424857430392489</v>
      </c>
      <c r="E123" s="10"/>
      <c r="F123" s="11"/>
      <c r="G123" s="12"/>
      <c r="H123" s="13">
        <v>70.442999999999998</v>
      </c>
      <c r="I123" s="9">
        <v>112.867</v>
      </c>
      <c r="J123" s="9">
        <v>1.6022457873741891</v>
      </c>
      <c r="K123" s="9"/>
      <c r="L123" s="9"/>
      <c r="M123" s="14"/>
      <c r="N123" s="12"/>
      <c r="O123" s="9">
        <v>228.678</v>
      </c>
    </row>
    <row r="124" spans="1:15">
      <c r="A124" s="7">
        <v>31990</v>
      </c>
      <c r="B124" s="8">
        <v>6.1769999999999996</v>
      </c>
      <c r="C124" s="9">
        <v>117.136</v>
      </c>
      <c r="D124" s="9">
        <v>18.963250768981705</v>
      </c>
      <c r="E124" s="10"/>
      <c r="F124" s="11"/>
      <c r="G124" s="12"/>
      <c r="H124" s="13">
        <v>68.873999999999995</v>
      </c>
      <c r="I124" s="9">
        <v>111.015</v>
      </c>
      <c r="J124" s="9">
        <v>1.6118564334872376</v>
      </c>
      <c r="K124" s="9"/>
      <c r="L124" s="9"/>
      <c r="M124" s="14"/>
      <c r="N124" s="12"/>
      <c r="O124" s="9">
        <v>228.15100000000001</v>
      </c>
    </row>
    <row r="125" spans="1:15">
      <c r="A125" s="7">
        <v>32021</v>
      </c>
      <c r="B125" s="8">
        <v>6.2279999999999998</v>
      </c>
      <c r="C125" s="9">
        <v>110.752</v>
      </c>
      <c r="D125" s="9">
        <v>17.782915863840721</v>
      </c>
      <c r="E125" s="10"/>
      <c r="F125" s="11"/>
      <c r="G125" s="12"/>
      <c r="H125" s="13">
        <v>64.567999999999998</v>
      </c>
      <c r="I125" s="9">
        <v>103.163</v>
      </c>
      <c r="J125" s="9">
        <v>1.5977419154999382</v>
      </c>
      <c r="K125" s="9"/>
      <c r="L125" s="9"/>
      <c r="M125" s="14"/>
      <c r="N125" s="12"/>
      <c r="O125" s="9">
        <v>213.91499999999999</v>
      </c>
    </row>
    <row r="126" spans="1:15">
      <c r="A126" s="7">
        <v>32051</v>
      </c>
      <c r="B126" s="8">
        <v>6.3479999999999999</v>
      </c>
      <c r="C126" s="9">
        <v>113.953</v>
      </c>
      <c r="D126" s="9">
        <v>17.951008191556397</v>
      </c>
      <c r="E126" s="10"/>
      <c r="F126" s="11"/>
      <c r="G126" s="12"/>
      <c r="H126" s="13">
        <v>67.932000000000002</v>
      </c>
      <c r="I126" s="9">
        <v>109.27800000000001</v>
      </c>
      <c r="J126" s="9">
        <v>1.6086380498145205</v>
      </c>
      <c r="K126" s="9"/>
      <c r="L126" s="9"/>
      <c r="M126" s="14"/>
      <c r="N126" s="12"/>
      <c r="O126" s="9">
        <v>223.23099999999999</v>
      </c>
    </row>
    <row r="127" spans="1:15">
      <c r="A127" s="7">
        <v>32082</v>
      </c>
      <c r="B127" s="8">
        <v>5.9630000000000001</v>
      </c>
      <c r="C127" s="9">
        <v>105.414</v>
      </c>
      <c r="D127" s="9">
        <v>17.678014422270667</v>
      </c>
      <c r="E127" s="10"/>
      <c r="F127" s="11"/>
      <c r="G127" s="12"/>
      <c r="H127" s="13">
        <v>73.394000000000005</v>
      </c>
      <c r="I127" s="9">
        <v>123.749</v>
      </c>
      <c r="J127" s="9">
        <v>1.686091506117666</v>
      </c>
      <c r="K127" s="9"/>
      <c r="L127" s="9"/>
      <c r="M127" s="14"/>
      <c r="N127" s="12"/>
      <c r="O127" s="9">
        <v>229.16300000000001</v>
      </c>
    </row>
    <row r="128" spans="1:15">
      <c r="A128" s="7">
        <v>32112</v>
      </c>
      <c r="B128" s="8">
        <v>6.1859999999999999</v>
      </c>
      <c r="C128" s="9">
        <v>102.798</v>
      </c>
      <c r="D128" s="9">
        <v>16.617846750727448</v>
      </c>
      <c r="E128" s="10"/>
      <c r="F128" s="11"/>
      <c r="G128" s="12"/>
      <c r="H128" s="13">
        <v>83.322000000000003</v>
      </c>
      <c r="I128" s="9">
        <v>163.29900000000001</v>
      </c>
      <c r="J128" s="9">
        <v>1.9598545402174696</v>
      </c>
      <c r="K128" s="9"/>
      <c r="L128" s="9"/>
      <c r="M128" s="14"/>
      <c r="N128" s="12"/>
      <c r="O128" s="9">
        <v>266.09699999999998</v>
      </c>
    </row>
    <row r="129" spans="1:15">
      <c r="A129" s="7">
        <v>32143</v>
      </c>
      <c r="B129" s="8">
        <v>6.1280000000000001</v>
      </c>
      <c r="C129" s="9">
        <v>96.938999999999993</v>
      </c>
      <c r="D129" s="9">
        <v>15.819027415143601</v>
      </c>
      <c r="E129" s="10"/>
      <c r="F129" s="11"/>
      <c r="G129" s="12"/>
      <c r="H129" s="13">
        <v>83.394999999999996</v>
      </c>
      <c r="I129" s="9">
        <v>173.19300000000001</v>
      </c>
      <c r="J129" s="9">
        <v>2.0767791834042812</v>
      </c>
      <c r="K129" s="9"/>
      <c r="L129" s="9"/>
      <c r="M129" s="14"/>
      <c r="N129" s="12"/>
      <c r="O129" s="9">
        <v>270.13200000000001</v>
      </c>
    </row>
    <row r="130" spans="1:15">
      <c r="A130" s="7">
        <v>32174</v>
      </c>
      <c r="B130" s="8">
        <v>5.9009999999999998</v>
      </c>
      <c r="C130" s="9">
        <v>92.378</v>
      </c>
      <c r="D130" s="9">
        <v>15.654634807659718</v>
      </c>
      <c r="E130" s="10"/>
      <c r="F130" s="11"/>
      <c r="G130" s="12"/>
      <c r="H130" s="13">
        <v>70.813999999999993</v>
      </c>
      <c r="I130" s="9">
        <v>144.41</v>
      </c>
      <c r="J130" s="9">
        <v>2.0392860168893159</v>
      </c>
      <c r="K130" s="9"/>
      <c r="L130" s="9"/>
      <c r="M130" s="14"/>
      <c r="N130" s="12"/>
      <c r="O130" s="9">
        <v>236.78800000000001</v>
      </c>
    </row>
    <row r="131" spans="1:15">
      <c r="A131" s="7">
        <v>32203</v>
      </c>
      <c r="B131" s="8">
        <v>6.274</v>
      </c>
      <c r="C131" s="9">
        <v>94.822000000000003</v>
      </c>
      <c r="D131" s="9">
        <v>15.113484220592923</v>
      </c>
      <c r="E131" s="10"/>
      <c r="F131" s="11"/>
      <c r="G131" s="12"/>
      <c r="H131" s="13">
        <v>70.174000000000007</v>
      </c>
      <c r="I131" s="9">
        <v>128.30000000000001</v>
      </c>
      <c r="J131" s="9">
        <v>1.8283124804058484</v>
      </c>
      <c r="K131" s="9"/>
      <c r="L131" s="9"/>
      <c r="M131" s="14"/>
      <c r="N131" s="12"/>
      <c r="O131" s="9">
        <v>223.12200000000001</v>
      </c>
    </row>
    <row r="132" spans="1:15">
      <c r="A132" s="7">
        <v>32234</v>
      </c>
      <c r="B132" s="8">
        <v>5.9950000000000001</v>
      </c>
      <c r="C132" s="9">
        <v>95.602999999999994</v>
      </c>
      <c r="D132" s="9">
        <v>15.947122602168472</v>
      </c>
      <c r="E132" s="10"/>
      <c r="F132" s="11"/>
      <c r="G132" s="12"/>
      <c r="H132" s="13">
        <v>59.851999999999997</v>
      </c>
      <c r="I132" s="9">
        <v>99.441000000000003</v>
      </c>
      <c r="J132" s="9">
        <v>1.6614482389895076</v>
      </c>
      <c r="K132" s="9"/>
      <c r="L132" s="9"/>
      <c r="M132" s="14"/>
      <c r="N132" s="12"/>
      <c r="O132" s="9">
        <v>195.04399999999998</v>
      </c>
    </row>
    <row r="133" spans="1:15">
      <c r="A133" s="7">
        <v>32264</v>
      </c>
      <c r="B133" s="8">
        <v>5.8550000000000004</v>
      </c>
      <c r="C133" s="9">
        <v>98.99</v>
      </c>
      <c r="D133" s="9">
        <v>16.906917164816395</v>
      </c>
      <c r="E133" s="10"/>
      <c r="F133" s="11"/>
      <c r="G133" s="12"/>
      <c r="H133" s="13">
        <v>64.233999999999995</v>
      </c>
      <c r="I133" s="9">
        <v>99.576999999999998</v>
      </c>
      <c r="J133" s="9">
        <v>1.5502226235327086</v>
      </c>
      <c r="K133" s="9"/>
      <c r="L133" s="9"/>
      <c r="M133" s="14"/>
      <c r="N133" s="12"/>
      <c r="O133" s="9">
        <v>198.56700000000001</v>
      </c>
    </row>
    <row r="134" spans="1:15">
      <c r="A134" s="7">
        <v>32295</v>
      </c>
      <c r="B134" s="8">
        <v>5.97</v>
      </c>
      <c r="C134" s="9">
        <v>92.36</v>
      </c>
      <c r="D134" s="9">
        <v>15.47068676716918</v>
      </c>
      <c r="E134" s="10"/>
      <c r="F134" s="11"/>
      <c r="G134" s="12"/>
      <c r="H134" s="13">
        <v>59.46</v>
      </c>
      <c r="I134" s="9">
        <v>91.524000000000001</v>
      </c>
      <c r="J134" s="9">
        <v>1.5392532795156408</v>
      </c>
      <c r="K134" s="9"/>
      <c r="L134" s="9"/>
      <c r="M134" s="14"/>
      <c r="N134" s="12"/>
      <c r="O134" s="9">
        <v>183.88400000000001</v>
      </c>
    </row>
    <row r="135" spans="1:15">
      <c r="A135" s="7">
        <v>32325</v>
      </c>
      <c r="B135" s="8">
        <v>6.0220000000000002</v>
      </c>
      <c r="C135" s="9">
        <v>85.203000000000003</v>
      </c>
      <c r="D135" s="9">
        <v>14.148621720358685</v>
      </c>
      <c r="E135" s="10"/>
      <c r="F135" s="11"/>
      <c r="G135" s="12"/>
      <c r="H135" s="13">
        <v>55.423000000000002</v>
      </c>
      <c r="I135" s="9">
        <v>84.516999999999996</v>
      </c>
      <c r="J135" s="9">
        <v>1.5249445176190388</v>
      </c>
      <c r="K135" s="9"/>
      <c r="L135" s="9"/>
      <c r="M135" s="14"/>
      <c r="N135" s="12"/>
      <c r="O135" s="9">
        <v>169.72</v>
      </c>
    </row>
    <row r="136" spans="1:15">
      <c r="A136" s="7">
        <v>32356</v>
      </c>
      <c r="B136" s="8">
        <v>6.1319999999999997</v>
      </c>
      <c r="C136" s="9">
        <v>85.908000000000001</v>
      </c>
      <c r="D136" s="9">
        <v>14.009784735812135</v>
      </c>
      <c r="E136" s="10"/>
      <c r="F136" s="11"/>
      <c r="G136" s="12"/>
      <c r="H136" s="13">
        <v>60.212000000000003</v>
      </c>
      <c r="I136" s="9">
        <v>97.789000000000001</v>
      </c>
      <c r="J136" s="9">
        <v>1.6240782568258818</v>
      </c>
      <c r="K136" s="9"/>
      <c r="L136" s="9"/>
      <c r="M136" s="14"/>
      <c r="N136" s="12"/>
      <c r="O136" s="9">
        <v>183.697</v>
      </c>
    </row>
    <row r="137" spans="1:15">
      <c r="A137" s="7">
        <v>32387</v>
      </c>
      <c r="B137" s="8">
        <v>5.9290000000000003</v>
      </c>
      <c r="C137" s="9">
        <v>80.308000000000007</v>
      </c>
      <c r="D137" s="9">
        <v>13.544948557935571</v>
      </c>
      <c r="E137" s="10"/>
      <c r="F137" s="11"/>
      <c r="G137" s="12"/>
      <c r="H137" s="13">
        <v>59.167000000000002</v>
      </c>
      <c r="I137" s="9">
        <v>103.05200000000001</v>
      </c>
      <c r="J137" s="9">
        <v>1.7417141311879933</v>
      </c>
      <c r="K137" s="9"/>
      <c r="L137" s="9"/>
      <c r="M137" s="14"/>
      <c r="N137" s="12"/>
      <c r="O137" s="9">
        <v>183.36</v>
      </c>
    </row>
    <row r="138" spans="1:15">
      <c r="A138" s="7">
        <v>32417</v>
      </c>
      <c r="B138" s="8">
        <v>6.1020000000000003</v>
      </c>
      <c r="C138" s="9">
        <v>77.400999999999996</v>
      </c>
      <c r="D138" s="9">
        <v>12.684529662405767</v>
      </c>
      <c r="E138" s="10"/>
      <c r="F138" s="11"/>
      <c r="G138" s="12"/>
      <c r="H138" s="13">
        <v>54.585000000000001</v>
      </c>
      <c r="I138" s="9">
        <v>87.647000000000006</v>
      </c>
      <c r="J138" s="9">
        <v>1.6056975359531007</v>
      </c>
      <c r="K138" s="9"/>
      <c r="L138" s="9"/>
      <c r="M138" s="14"/>
      <c r="N138" s="12"/>
      <c r="O138" s="9">
        <v>165.048</v>
      </c>
    </row>
    <row r="139" spans="1:15">
      <c r="A139" s="7">
        <v>32448</v>
      </c>
      <c r="B139" s="8">
        <v>5.601</v>
      </c>
      <c r="C139" s="9">
        <v>69.721000000000004</v>
      </c>
      <c r="D139" s="9">
        <v>12.447955722192466</v>
      </c>
      <c r="E139" s="10"/>
      <c r="F139" s="11"/>
      <c r="G139" s="12"/>
      <c r="H139" s="13">
        <v>56.982999999999997</v>
      </c>
      <c r="I139" s="9">
        <v>96.866</v>
      </c>
      <c r="J139" s="9">
        <v>1.6999104996226946</v>
      </c>
      <c r="K139" s="9"/>
      <c r="L139" s="9"/>
      <c r="M139" s="14"/>
      <c r="N139" s="12"/>
      <c r="O139" s="9">
        <v>166.58699999999999</v>
      </c>
    </row>
    <row r="140" spans="1:15">
      <c r="A140" s="7">
        <v>32478</v>
      </c>
      <c r="B140" s="8">
        <v>5.9320000000000004</v>
      </c>
      <c r="C140" s="9">
        <v>83.605999999999995</v>
      </c>
      <c r="D140" s="9">
        <v>14.094066082265677</v>
      </c>
      <c r="E140" s="10"/>
      <c r="F140" s="11"/>
      <c r="G140" s="12"/>
      <c r="H140" s="13">
        <v>68.456000000000003</v>
      </c>
      <c r="I140" s="9">
        <v>121.11199999999999</v>
      </c>
      <c r="J140" s="9">
        <v>1.7691948112656304</v>
      </c>
      <c r="K140" s="9"/>
      <c r="L140" s="9"/>
      <c r="M140" s="14"/>
      <c r="N140" s="12"/>
      <c r="O140" s="9">
        <v>204.71799999999999</v>
      </c>
    </row>
    <row r="141" spans="1:15">
      <c r="A141" s="7">
        <v>32509</v>
      </c>
      <c r="B141" s="8">
        <v>6.077</v>
      </c>
      <c r="C141" s="9">
        <v>97.685000000000002</v>
      </c>
      <c r="D141" s="9">
        <v>16.07454336021063</v>
      </c>
      <c r="E141" s="10"/>
      <c r="F141" s="11"/>
      <c r="G141" s="12"/>
      <c r="H141" s="13">
        <v>75.076999999999998</v>
      </c>
      <c r="I141" s="9">
        <v>141.209</v>
      </c>
      <c r="J141" s="9">
        <v>1.8808556548610094</v>
      </c>
      <c r="K141" s="9"/>
      <c r="L141" s="9"/>
      <c r="M141" s="14"/>
      <c r="N141" s="12"/>
      <c r="O141" s="9">
        <v>238.89400000000001</v>
      </c>
    </row>
    <row r="142" spans="1:15">
      <c r="A142" s="7">
        <v>32540</v>
      </c>
      <c r="B142" s="8">
        <v>5.3369999999999997</v>
      </c>
      <c r="C142" s="9">
        <v>86.231999999999999</v>
      </c>
      <c r="D142" s="9">
        <v>16.157391793142214</v>
      </c>
      <c r="E142" s="10"/>
      <c r="F142" s="11"/>
      <c r="G142" s="12"/>
      <c r="H142" s="13">
        <v>69.953999999999994</v>
      </c>
      <c r="I142" s="9">
        <v>121.50700000000001</v>
      </c>
      <c r="J142" s="9">
        <v>1.7369557137547533</v>
      </c>
      <c r="K142" s="9"/>
      <c r="L142" s="9"/>
      <c r="M142" s="14"/>
      <c r="N142" s="12"/>
      <c r="O142" s="9">
        <v>207.739</v>
      </c>
    </row>
    <row r="143" spans="1:15">
      <c r="A143" s="7">
        <v>32568</v>
      </c>
      <c r="B143" s="8">
        <v>6.109</v>
      </c>
      <c r="C143" s="9">
        <v>108.06399999999999</v>
      </c>
      <c r="D143" s="9">
        <v>17.68931085284007</v>
      </c>
      <c r="E143" s="10"/>
      <c r="F143" s="11"/>
      <c r="G143" s="12"/>
      <c r="H143" s="13">
        <v>70.876999999999995</v>
      </c>
      <c r="I143" s="9">
        <v>110.42400000000001</v>
      </c>
      <c r="J143" s="9">
        <v>1.5579666182259408</v>
      </c>
      <c r="K143" s="9"/>
      <c r="L143" s="9"/>
      <c r="M143" s="14"/>
      <c r="N143" s="12"/>
      <c r="O143" s="9">
        <v>218.488</v>
      </c>
    </row>
    <row r="144" spans="1:15">
      <c r="A144" s="7">
        <v>32599</v>
      </c>
      <c r="B144" s="8">
        <v>5.819</v>
      </c>
      <c r="C144" s="9">
        <v>108.569</v>
      </c>
      <c r="D144" s="9">
        <v>18.657673139714728</v>
      </c>
      <c r="E144" s="10"/>
      <c r="F144" s="11"/>
      <c r="G144" s="12"/>
      <c r="H144" s="13">
        <v>67.218999999999994</v>
      </c>
      <c r="I144" s="9">
        <v>100.745</v>
      </c>
      <c r="J144" s="9">
        <v>1.4987577916958006</v>
      </c>
      <c r="K144" s="9"/>
      <c r="L144" s="9"/>
      <c r="M144" s="14"/>
      <c r="N144" s="12"/>
      <c r="O144" s="9">
        <v>209.31400000000002</v>
      </c>
    </row>
    <row r="145" spans="1:15">
      <c r="A145" s="7">
        <v>32629</v>
      </c>
      <c r="B145" s="8">
        <v>5.9720000000000004</v>
      </c>
      <c r="C145" s="9">
        <v>110.26900000000001</v>
      </c>
      <c r="D145" s="9">
        <v>18.464333556597456</v>
      </c>
      <c r="E145" s="10"/>
      <c r="F145" s="11"/>
      <c r="G145" s="12"/>
      <c r="H145" s="13">
        <v>64.334000000000003</v>
      </c>
      <c r="I145" s="9">
        <v>99.537000000000006</v>
      </c>
      <c r="J145" s="9">
        <v>1.5471912208163645</v>
      </c>
      <c r="K145" s="9"/>
      <c r="L145" s="9"/>
      <c r="M145" s="14"/>
      <c r="N145" s="12"/>
      <c r="O145" s="9">
        <v>209.80600000000001</v>
      </c>
    </row>
    <row r="146" spans="1:15">
      <c r="A146" s="7">
        <v>32660</v>
      </c>
      <c r="B146" s="8">
        <v>5.7089999999999996</v>
      </c>
      <c r="C146" s="9">
        <v>103.45099999999999</v>
      </c>
      <c r="D146" s="9">
        <v>18.120686635137503</v>
      </c>
      <c r="E146" s="10"/>
      <c r="F146" s="11"/>
      <c r="G146" s="12"/>
      <c r="H146" s="13">
        <v>63.167999999999999</v>
      </c>
      <c r="I146" s="9">
        <v>90.864999999999995</v>
      </c>
      <c r="J146" s="9">
        <v>1.4384656788247212</v>
      </c>
      <c r="K146" s="9"/>
      <c r="L146" s="9"/>
      <c r="M146" s="14"/>
      <c r="N146" s="12"/>
      <c r="O146" s="9">
        <v>194.31599999999997</v>
      </c>
    </row>
    <row r="147" spans="1:15">
      <c r="A147" s="7">
        <v>32690</v>
      </c>
      <c r="B147" s="8">
        <v>5.7530000000000001</v>
      </c>
      <c r="C147" s="9">
        <v>104.973</v>
      </c>
      <c r="D147" s="9">
        <v>18.246653919694072</v>
      </c>
      <c r="E147" s="10"/>
      <c r="F147" s="11"/>
      <c r="G147" s="12"/>
      <c r="H147" s="13">
        <v>67.322000000000003</v>
      </c>
      <c r="I147" s="9">
        <v>104.739</v>
      </c>
      <c r="J147" s="9">
        <v>1.55579156887793</v>
      </c>
      <c r="K147" s="9"/>
      <c r="L147" s="9"/>
      <c r="M147" s="14"/>
      <c r="N147" s="12"/>
      <c r="O147" s="9">
        <v>209.71199999999999</v>
      </c>
    </row>
    <row r="148" spans="1:15">
      <c r="A148" s="7">
        <v>32721</v>
      </c>
      <c r="B148" s="8">
        <v>5.7460000000000004</v>
      </c>
      <c r="C148" s="9">
        <v>96.745000000000005</v>
      </c>
      <c r="D148" s="9">
        <v>16.836930038287505</v>
      </c>
      <c r="E148" s="10"/>
      <c r="F148" s="11"/>
      <c r="G148" s="12"/>
      <c r="H148" s="13">
        <v>68.191000000000003</v>
      </c>
      <c r="I148" s="9">
        <v>106.04900000000001</v>
      </c>
      <c r="J148" s="9">
        <v>1.5551759029783989</v>
      </c>
      <c r="K148" s="9"/>
      <c r="L148" s="9"/>
      <c r="M148" s="14"/>
      <c r="N148" s="12"/>
      <c r="O148" s="9">
        <v>202.79400000000001</v>
      </c>
    </row>
    <row r="149" spans="1:15">
      <c r="A149" s="7">
        <v>32752</v>
      </c>
      <c r="B149" s="8">
        <v>5.5990000000000002</v>
      </c>
      <c r="C149" s="9">
        <v>98.141999999999996</v>
      </c>
      <c r="D149" s="9">
        <v>17.528487229862474</v>
      </c>
      <c r="E149" s="10"/>
      <c r="F149" s="11"/>
      <c r="G149" s="12"/>
      <c r="H149" s="13">
        <v>66.103999999999999</v>
      </c>
      <c r="I149" s="9">
        <v>98.762</v>
      </c>
      <c r="J149" s="9">
        <v>1.4940396950260195</v>
      </c>
      <c r="K149" s="9"/>
      <c r="L149" s="9"/>
      <c r="M149" s="14"/>
      <c r="N149" s="12"/>
      <c r="O149" s="9">
        <v>196.904</v>
      </c>
    </row>
    <row r="150" spans="1:15">
      <c r="A150" s="7">
        <v>32782</v>
      </c>
      <c r="B150" s="8">
        <v>5.8330000000000002</v>
      </c>
      <c r="C150" s="9">
        <v>107.08499999999999</v>
      </c>
      <c r="D150" s="9">
        <v>18.358477627292988</v>
      </c>
      <c r="E150" s="10"/>
      <c r="F150" s="11"/>
      <c r="G150" s="12"/>
      <c r="H150" s="13">
        <v>69.483000000000004</v>
      </c>
      <c r="I150" s="9">
        <v>100.86199999999999</v>
      </c>
      <c r="J150" s="9">
        <v>1.45160686786696</v>
      </c>
      <c r="K150" s="9"/>
      <c r="L150" s="9"/>
      <c r="M150" s="14"/>
      <c r="N150" s="12"/>
      <c r="O150" s="9">
        <v>207.947</v>
      </c>
    </row>
    <row r="151" spans="1:15">
      <c r="A151" s="7">
        <v>32813</v>
      </c>
      <c r="B151" s="8">
        <v>5.577</v>
      </c>
      <c r="C151" s="9">
        <v>102.202</v>
      </c>
      <c r="D151" s="9">
        <v>18.325623094853864</v>
      </c>
      <c r="E151" s="10"/>
      <c r="F151" s="11"/>
      <c r="G151" s="12"/>
      <c r="H151" s="13">
        <v>78.581000000000003</v>
      </c>
      <c r="I151" s="9">
        <v>125.916</v>
      </c>
      <c r="J151" s="9">
        <v>1.6023720746745396</v>
      </c>
      <c r="K151" s="9"/>
      <c r="L151" s="9"/>
      <c r="M151" s="14"/>
      <c r="N151" s="12"/>
      <c r="O151" s="9">
        <v>228.11799999999999</v>
      </c>
    </row>
    <row r="152" spans="1:15">
      <c r="A152" s="7">
        <v>32843</v>
      </c>
      <c r="B152" s="8">
        <v>5.9630000000000001</v>
      </c>
      <c r="C152" s="9">
        <v>106.017</v>
      </c>
      <c r="D152" s="9">
        <v>17.779138017776287</v>
      </c>
      <c r="E152" s="10"/>
      <c r="F152" s="11"/>
      <c r="G152" s="12"/>
      <c r="H152" s="13">
        <v>82.667000000000002</v>
      </c>
      <c r="I152" s="9">
        <v>154.65600000000001</v>
      </c>
      <c r="J152" s="9">
        <v>1.870831166003363</v>
      </c>
      <c r="K152" s="9"/>
      <c r="L152" s="9"/>
      <c r="M152" s="14"/>
      <c r="N152" s="12"/>
      <c r="O152" s="9">
        <v>260.673</v>
      </c>
    </row>
    <row r="153" spans="1:15">
      <c r="A153" s="7">
        <v>32874</v>
      </c>
      <c r="B153" s="8">
        <v>5.86</v>
      </c>
      <c r="C153" s="9">
        <v>120.877</v>
      </c>
      <c r="D153" s="9">
        <v>20.627474402730375</v>
      </c>
      <c r="E153" s="10"/>
      <c r="F153" s="11"/>
      <c r="G153" s="12"/>
      <c r="H153" s="13">
        <v>82.815406999999993</v>
      </c>
      <c r="I153" s="9">
        <v>197.997603</v>
      </c>
      <c r="J153" s="9">
        <v>2.3908305250495236</v>
      </c>
      <c r="K153" s="9"/>
      <c r="L153" s="9"/>
      <c r="M153" s="14"/>
      <c r="N153" s="12"/>
      <c r="O153" s="9">
        <v>318.87460299999998</v>
      </c>
    </row>
    <row r="154" spans="1:15">
      <c r="A154" s="7">
        <v>32905</v>
      </c>
      <c r="B154" s="8">
        <v>5.3680000000000003</v>
      </c>
      <c r="C154" s="9">
        <v>108.52200000000001</v>
      </c>
      <c r="D154" s="9">
        <v>20.216467958271238</v>
      </c>
      <c r="E154" s="10"/>
      <c r="F154" s="11"/>
      <c r="G154" s="12"/>
      <c r="H154" s="13">
        <v>79.009809000000004</v>
      </c>
      <c r="I154" s="9">
        <v>142.20121900000001</v>
      </c>
      <c r="J154" s="9">
        <v>1.7997919600084087</v>
      </c>
      <c r="K154" s="9"/>
      <c r="L154" s="9"/>
      <c r="M154" s="14"/>
      <c r="N154" s="12"/>
      <c r="O154" s="9">
        <v>250.72321900000003</v>
      </c>
    </row>
    <row r="155" spans="1:15">
      <c r="A155" s="7">
        <v>32933</v>
      </c>
      <c r="B155" s="8">
        <v>5.8840000000000003</v>
      </c>
      <c r="C155" s="9">
        <v>107.91200000000001</v>
      </c>
      <c r="D155" s="9">
        <v>18.339904826648539</v>
      </c>
      <c r="E155" s="10"/>
      <c r="F155" s="11"/>
      <c r="G155" s="12"/>
      <c r="H155" s="13">
        <v>78.490587000000005</v>
      </c>
      <c r="I155" s="9">
        <v>119.407618</v>
      </c>
      <c r="J155" s="9">
        <v>1.5212985730378088</v>
      </c>
      <c r="K155" s="9"/>
      <c r="L155" s="9"/>
      <c r="M155" s="14"/>
      <c r="N155" s="12"/>
      <c r="O155" s="9">
        <v>227.31961799999999</v>
      </c>
    </row>
    <row r="156" spans="1:15">
      <c r="A156" s="7">
        <v>32964</v>
      </c>
      <c r="B156" s="8">
        <v>5.431</v>
      </c>
      <c r="C156" s="9">
        <v>91.682000000000002</v>
      </c>
      <c r="D156" s="9">
        <v>16.881237341189468</v>
      </c>
      <c r="E156" s="10"/>
      <c r="F156" s="11"/>
      <c r="G156" s="12"/>
      <c r="H156" s="13">
        <v>73.627416999999994</v>
      </c>
      <c r="I156" s="9">
        <v>110.122649</v>
      </c>
      <c r="J156" s="9">
        <v>1.4956744849544295</v>
      </c>
      <c r="K156" s="9"/>
      <c r="L156" s="9"/>
      <c r="M156" s="14"/>
      <c r="N156" s="12"/>
      <c r="O156" s="9">
        <v>201.80464899999998</v>
      </c>
    </row>
    <row r="157" spans="1:15">
      <c r="A157" s="7">
        <v>32994</v>
      </c>
      <c r="B157" s="8">
        <v>5.8049999999999997</v>
      </c>
      <c r="C157" s="9">
        <v>95.233999999999995</v>
      </c>
      <c r="D157" s="9">
        <v>16.40551248923342</v>
      </c>
      <c r="E157" s="10"/>
      <c r="F157" s="11"/>
      <c r="G157" s="12"/>
      <c r="H157" s="13">
        <v>74.996506999999994</v>
      </c>
      <c r="I157" s="9">
        <v>106.58786499999999</v>
      </c>
      <c r="J157" s="9">
        <v>1.4212377251116508</v>
      </c>
      <c r="K157" s="9"/>
      <c r="L157" s="9"/>
      <c r="M157" s="14"/>
      <c r="N157" s="12"/>
      <c r="O157" s="9">
        <v>201.821865</v>
      </c>
    </row>
    <row r="158" spans="1:15">
      <c r="A158" s="7">
        <v>33025</v>
      </c>
      <c r="B158" s="8">
        <v>5.5030000000000001</v>
      </c>
      <c r="C158" s="9">
        <v>82.102999999999994</v>
      </c>
      <c r="D158" s="9">
        <v>14.919680174450299</v>
      </c>
      <c r="E158" s="10"/>
      <c r="F158" s="11"/>
      <c r="G158" s="12"/>
      <c r="H158" s="13">
        <v>73.278371000000007</v>
      </c>
      <c r="I158" s="9">
        <v>106.795653</v>
      </c>
      <c r="J158" s="9">
        <v>1.4573966580124986</v>
      </c>
      <c r="K158" s="9"/>
      <c r="L158" s="9"/>
      <c r="M158" s="14"/>
      <c r="N158" s="12"/>
      <c r="O158" s="9">
        <v>188.898653</v>
      </c>
    </row>
    <row r="159" spans="1:15">
      <c r="A159" s="7">
        <v>33055</v>
      </c>
      <c r="B159" s="8">
        <v>5.7119999999999997</v>
      </c>
      <c r="C159" s="9">
        <v>93.983999999999995</v>
      </c>
      <c r="D159" s="9">
        <v>16.45378151260504</v>
      </c>
      <c r="E159" s="10"/>
      <c r="F159" s="11"/>
      <c r="G159" s="12"/>
      <c r="H159" s="13">
        <v>75.439158000000006</v>
      </c>
      <c r="I159" s="9">
        <v>111.017668</v>
      </c>
      <c r="J159" s="9">
        <v>1.471618598924447</v>
      </c>
      <c r="K159" s="9"/>
      <c r="L159" s="9"/>
      <c r="M159" s="14"/>
      <c r="N159" s="12"/>
      <c r="O159" s="9">
        <v>205.001668</v>
      </c>
    </row>
    <row r="160" spans="1:15">
      <c r="A160" s="7">
        <v>33086</v>
      </c>
      <c r="B160" s="8">
        <v>5.85</v>
      </c>
      <c r="C160" s="9">
        <v>145.46299999999999</v>
      </c>
      <c r="D160" s="9">
        <v>24.865470085470086</v>
      </c>
      <c r="E160" s="10"/>
      <c r="F160" s="11"/>
      <c r="G160" s="12"/>
      <c r="H160" s="13">
        <v>77.400578999999993</v>
      </c>
      <c r="I160" s="9">
        <v>115.855797</v>
      </c>
      <c r="J160" s="9">
        <v>1.4968337252360864</v>
      </c>
      <c r="K160" s="9"/>
      <c r="L160" s="9"/>
      <c r="M160" s="14"/>
      <c r="N160" s="12"/>
      <c r="O160" s="9">
        <v>261.31879700000002</v>
      </c>
    </row>
    <row r="161" spans="1:15">
      <c r="A161" s="7">
        <v>33117</v>
      </c>
      <c r="B161" s="8">
        <v>5.5979999999999999</v>
      </c>
      <c r="C161" s="9">
        <v>172.92599999999999</v>
      </c>
      <c r="D161" s="9">
        <v>30.890675241157556</v>
      </c>
      <c r="E161" s="10"/>
      <c r="F161" s="11"/>
      <c r="G161" s="12"/>
      <c r="H161" s="13">
        <v>73.920696000000007</v>
      </c>
      <c r="I161" s="9">
        <v>120.636321</v>
      </c>
      <c r="J161" s="9">
        <v>1.6319694960664328</v>
      </c>
      <c r="K161" s="9"/>
      <c r="L161" s="9"/>
      <c r="M161" s="14"/>
      <c r="N161" s="12"/>
      <c r="O161" s="9">
        <v>293.562321</v>
      </c>
    </row>
    <row r="162" spans="1:15">
      <c r="A162" s="7">
        <v>33147</v>
      </c>
      <c r="B162" s="8">
        <v>6.0659999999999998</v>
      </c>
      <c r="C162" s="9">
        <v>200.78399999999999</v>
      </c>
      <c r="D162" s="9">
        <v>33.09990108803165</v>
      </c>
      <c r="E162" s="10"/>
      <c r="F162" s="11"/>
      <c r="G162" s="12"/>
      <c r="H162" s="13">
        <v>83.022830999999996</v>
      </c>
      <c r="I162" s="9">
        <v>154.53462999999999</v>
      </c>
      <c r="J162" s="9">
        <v>1.8613510059660576</v>
      </c>
      <c r="K162" s="9"/>
      <c r="L162" s="9"/>
      <c r="M162" s="14"/>
      <c r="N162" s="12"/>
      <c r="O162" s="9">
        <v>355.31862999999998</v>
      </c>
    </row>
    <row r="163" spans="1:15">
      <c r="A163" s="7">
        <v>33178</v>
      </c>
      <c r="B163" s="8">
        <v>5.7720000000000002</v>
      </c>
      <c r="C163" s="9">
        <v>173.41200000000001</v>
      </c>
      <c r="D163" s="9">
        <v>30.043659043659044</v>
      </c>
      <c r="E163" s="10"/>
      <c r="F163" s="11"/>
      <c r="G163" s="12"/>
      <c r="H163" s="13">
        <v>86.200461000000004</v>
      </c>
      <c r="I163" s="9">
        <v>182.18528900000001</v>
      </c>
      <c r="J163" s="9">
        <v>2.11350713077973</v>
      </c>
      <c r="K163" s="9"/>
      <c r="L163" s="9"/>
      <c r="M163" s="14"/>
      <c r="N163" s="12"/>
      <c r="O163" s="9">
        <v>355.59728900000005</v>
      </c>
    </row>
    <row r="164" spans="1:15">
      <c r="A164" s="7">
        <v>33208</v>
      </c>
      <c r="B164" s="8">
        <v>5.8239999999999998</v>
      </c>
      <c r="C164" s="9">
        <v>144.38499999999999</v>
      </c>
      <c r="D164" s="9">
        <v>24.791380494505493</v>
      </c>
      <c r="E164" s="10"/>
      <c r="F164" s="11"/>
      <c r="G164" s="12"/>
      <c r="H164" s="13">
        <v>91.448104000000001</v>
      </c>
      <c r="I164" s="9">
        <v>189.708067</v>
      </c>
      <c r="J164" s="9">
        <v>2.0744887942127264</v>
      </c>
      <c r="K164" s="9"/>
      <c r="L164" s="9"/>
      <c r="M164" s="14"/>
      <c r="N164" s="12"/>
      <c r="O164" s="9">
        <v>334.09306700000002</v>
      </c>
    </row>
    <row r="165" spans="1:15">
      <c r="A165" s="7">
        <v>33239</v>
      </c>
      <c r="B165" s="8">
        <v>6.0780000000000003</v>
      </c>
      <c r="C165" s="9">
        <v>136.339</v>
      </c>
      <c r="D165" s="9">
        <v>22.431556433037183</v>
      </c>
      <c r="E165" s="10"/>
      <c r="F165" s="11"/>
      <c r="G165" s="12"/>
      <c r="H165" s="13">
        <v>94.592519999999993</v>
      </c>
      <c r="I165" s="9">
        <v>173.38614200000001</v>
      </c>
      <c r="J165" s="9">
        <v>1.8329794152856909</v>
      </c>
      <c r="K165" s="9"/>
      <c r="L165" s="9"/>
      <c r="M165" s="14"/>
      <c r="N165" s="12"/>
      <c r="O165" s="9">
        <v>309.72514200000001</v>
      </c>
    </row>
    <row r="166" spans="1:15">
      <c r="A166" s="7">
        <v>33270</v>
      </c>
      <c r="B166" s="8">
        <v>5.6</v>
      </c>
      <c r="C166" s="9">
        <v>103.548</v>
      </c>
      <c r="D166" s="9">
        <v>18.490714285714287</v>
      </c>
      <c r="E166" s="10"/>
      <c r="F166" s="11"/>
      <c r="G166" s="12"/>
      <c r="H166" s="13">
        <v>80.449511999999999</v>
      </c>
      <c r="I166" s="9">
        <v>116.617249</v>
      </c>
      <c r="J166" s="9">
        <v>1.4495706201424814</v>
      </c>
      <c r="K166" s="9"/>
      <c r="L166" s="9"/>
      <c r="M166" s="14"/>
      <c r="N166" s="12"/>
      <c r="O166" s="9">
        <v>220.16524900000002</v>
      </c>
    </row>
    <row r="167" spans="1:15">
      <c r="A167" s="7">
        <v>33298</v>
      </c>
      <c r="B167" s="8">
        <v>6.0789999999999997</v>
      </c>
      <c r="C167" s="9">
        <v>107.604</v>
      </c>
      <c r="D167" s="9">
        <v>17.700937654219445</v>
      </c>
      <c r="E167" s="10"/>
      <c r="F167" s="11"/>
      <c r="G167" s="12"/>
      <c r="H167" s="13">
        <v>89.553346000000005</v>
      </c>
      <c r="I167" s="9">
        <v>118.120704</v>
      </c>
      <c r="J167" s="9">
        <v>1.3189982203456696</v>
      </c>
      <c r="K167" s="9"/>
      <c r="L167" s="9"/>
      <c r="M167" s="14"/>
      <c r="N167" s="12"/>
      <c r="O167" s="9">
        <v>225.724704</v>
      </c>
    </row>
    <row r="168" spans="1:15">
      <c r="A168" s="7">
        <v>33329</v>
      </c>
      <c r="B168" s="8">
        <v>5.9619999999999997</v>
      </c>
      <c r="C168" s="9">
        <v>111.29600000000001</v>
      </c>
      <c r="D168" s="9">
        <v>18.667561221066759</v>
      </c>
      <c r="E168" s="10"/>
      <c r="F168" s="11"/>
      <c r="G168" s="12"/>
      <c r="H168" s="13">
        <v>90.461252000000002</v>
      </c>
      <c r="I168" s="9">
        <v>113.86601899999999</v>
      </c>
      <c r="J168" s="9">
        <v>1.2587269851184459</v>
      </c>
      <c r="K168" s="9"/>
      <c r="L168" s="9"/>
      <c r="M168" s="14"/>
      <c r="N168" s="12"/>
      <c r="O168" s="9">
        <v>225.16201899999999</v>
      </c>
    </row>
    <row r="169" spans="1:15">
      <c r="A169" s="7">
        <v>33359</v>
      </c>
      <c r="B169" s="8">
        <v>6.0579999999999998</v>
      </c>
      <c r="C169" s="9">
        <v>115.477</v>
      </c>
      <c r="D169" s="9">
        <v>19.061901617695611</v>
      </c>
      <c r="E169" s="10"/>
      <c r="F169" s="11"/>
      <c r="G169" s="12"/>
      <c r="H169" s="13">
        <v>85.663989000000001</v>
      </c>
      <c r="I169" s="9">
        <v>110.29253</v>
      </c>
      <c r="J169" s="9">
        <v>1.2875016828833408</v>
      </c>
      <c r="K169" s="9"/>
      <c r="L169" s="9"/>
      <c r="M169" s="14"/>
      <c r="N169" s="12"/>
      <c r="O169" s="9">
        <v>225.76953</v>
      </c>
    </row>
    <row r="170" spans="1:15">
      <c r="A170" s="7">
        <v>33390</v>
      </c>
      <c r="B170" s="8">
        <v>5.81</v>
      </c>
      <c r="C170" s="9">
        <v>105.01900000000001</v>
      </c>
      <c r="D170" s="9">
        <v>18.07555938037866</v>
      </c>
      <c r="E170" s="10"/>
      <c r="F170" s="11"/>
      <c r="G170" s="12"/>
      <c r="H170" s="13">
        <v>85.378983000000005</v>
      </c>
      <c r="I170" s="9">
        <v>98.782528999999997</v>
      </c>
      <c r="J170" s="9">
        <v>1.1569888224131224</v>
      </c>
      <c r="K170" s="9"/>
      <c r="L170" s="9"/>
      <c r="M170" s="14"/>
      <c r="N170" s="12"/>
      <c r="O170" s="9">
        <v>203.80152900000002</v>
      </c>
    </row>
    <row r="171" spans="1:15">
      <c r="A171" s="7">
        <v>33420</v>
      </c>
      <c r="B171" s="8">
        <v>5.9119999999999999</v>
      </c>
      <c r="C171" s="9">
        <v>114.64700000000001</v>
      </c>
      <c r="D171" s="9">
        <v>19.392253044654939</v>
      </c>
      <c r="E171" s="10"/>
      <c r="F171" s="11"/>
      <c r="G171" s="12"/>
      <c r="H171" s="13">
        <v>79.479843000000002</v>
      </c>
      <c r="I171" s="9">
        <v>86.240557999999993</v>
      </c>
      <c r="J171" s="9">
        <v>1.0850620074828279</v>
      </c>
      <c r="K171" s="9"/>
      <c r="L171" s="9"/>
      <c r="M171" s="14"/>
      <c r="N171" s="12"/>
      <c r="O171" s="9">
        <v>200.88755800000001</v>
      </c>
    </row>
    <row r="172" spans="1:15">
      <c r="A172" s="7">
        <v>33451</v>
      </c>
      <c r="B172" s="8">
        <v>5.8949999999999996</v>
      </c>
      <c r="C172" s="9">
        <v>115.023</v>
      </c>
      <c r="D172" s="9">
        <v>19.511959287531809</v>
      </c>
      <c r="E172" s="10"/>
      <c r="F172" s="11"/>
      <c r="G172" s="12"/>
      <c r="H172" s="13">
        <v>80.349801999999997</v>
      </c>
      <c r="I172" s="9">
        <v>96.405362999999994</v>
      </c>
      <c r="J172" s="9">
        <v>1.1998207910954155</v>
      </c>
      <c r="K172" s="9"/>
      <c r="L172" s="9"/>
      <c r="M172" s="14"/>
      <c r="N172" s="12"/>
      <c r="O172" s="9">
        <v>211.42836299999999</v>
      </c>
    </row>
    <row r="173" spans="1:15">
      <c r="A173" s="7">
        <v>33482</v>
      </c>
      <c r="B173" s="8">
        <v>5.718</v>
      </c>
      <c r="C173" s="9">
        <v>113.122</v>
      </c>
      <c r="D173" s="9">
        <v>19.783490731024834</v>
      </c>
      <c r="E173" s="10"/>
      <c r="F173" s="11"/>
      <c r="G173" s="12"/>
      <c r="H173" s="13">
        <v>80.439760000000007</v>
      </c>
      <c r="I173" s="9">
        <v>107.47692600000001</v>
      </c>
      <c r="J173" s="9">
        <v>1.3361169401798314</v>
      </c>
      <c r="K173" s="9"/>
      <c r="L173" s="9"/>
      <c r="M173" s="14"/>
      <c r="N173" s="12"/>
      <c r="O173" s="9">
        <v>220.59892600000001</v>
      </c>
    </row>
    <row r="174" spans="1:15">
      <c r="A174" s="7">
        <v>33512</v>
      </c>
      <c r="B174" s="8">
        <v>6.1449999999999996</v>
      </c>
      <c r="C174" s="9">
        <v>128.92500000000001</v>
      </c>
      <c r="D174" s="9">
        <v>20.980471928397073</v>
      </c>
      <c r="E174" s="10"/>
      <c r="F174" s="11"/>
      <c r="G174" s="12"/>
      <c r="H174" s="13">
        <v>87.977756999999997</v>
      </c>
      <c r="I174" s="9">
        <v>133.07151200000001</v>
      </c>
      <c r="J174" s="9">
        <v>1.5125585890988333</v>
      </c>
      <c r="K174" s="9"/>
      <c r="L174" s="9"/>
      <c r="M174" s="14"/>
      <c r="N174" s="12"/>
      <c r="O174" s="9">
        <v>261.99651200000005</v>
      </c>
    </row>
    <row r="175" spans="1:15">
      <c r="A175" s="7">
        <v>33543</v>
      </c>
      <c r="B175" s="8">
        <v>5.7859999999999996</v>
      </c>
      <c r="C175" s="9">
        <v>117.18300000000001</v>
      </c>
      <c r="D175" s="9">
        <v>20.252851711026619</v>
      </c>
      <c r="E175" s="10"/>
      <c r="F175" s="11"/>
      <c r="G175" s="12"/>
      <c r="H175" s="13">
        <v>95.891341999999995</v>
      </c>
      <c r="I175" s="9">
        <v>154.30489900000001</v>
      </c>
      <c r="J175" s="9">
        <v>1.6091640369367237</v>
      </c>
      <c r="K175" s="9"/>
      <c r="L175" s="9"/>
      <c r="M175" s="14"/>
      <c r="N175" s="12"/>
      <c r="O175" s="9">
        <v>271.48789900000003</v>
      </c>
    </row>
    <row r="176" spans="1:15">
      <c r="A176" s="7">
        <v>33573</v>
      </c>
      <c r="B176" s="8">
        <v>6.0910000000000002</v>
      </c>
      <c r="C176" s="9">
        <v>106.863</v>
      </c>
      <c r="D176" s="9">
        <v>17.544409784928582</v>
      </c>
      <c r="E176" s="10"/>
      <c r="F176" s="11"/>
      <c r="G176" s="12"/>
      <c r="H176" s="13">
        <v>94.087052999999997</v>
      </c>
      <c r="I176" s="9">
        <v>166.447733</v>
      </c>
      <c r="J176" s="9">
        <v>1.7690822243098634</v>
      </c>
      <c r="K176" s="9"/>
      <c r="L176" s="9"/>
      <c r="M176" s="14"/>
      <c r="N176" s="12"/>
      <c r="O176" s="9">
        <v>273.31073300000003</v>
      </c>
    </row>
    <row r="177" spans="1:15">
      <c r="A177" s="7">
        <v>33604</v>
      </c>
      <c r="B177" s="8">
        <v>6.2759999999999998</v>
      </c>
      <c r="C177" s="9">
        <v>104.96299999999999</v>
      </c>
      <c r="D177" s="9">
        <v>16.724506054811982</v>
      </c>
      <c r="E177" s="10"/>
      <c r="F177" s="11"/>
      <c r="G177" s="12"/>
      <c r="H177" s="13">
        <v>95.232954000000007</v>
      </c>
      <c r="I177" s="9">
        <v>148.918915</v>
      </c>
      <c r="J177" s="9">
        <v>1.5637330224997534</v>
      </c>
      <c r="K177" s="9"/>
      <c r="L177" s="9"/>
      <c r="M177" s="14"/>
      <c r="N177" s="12"/>
      <c r="O177" s="9">
        <v>253.88191499999999</v>
      </c>
    </row>
    <row r="178" spans="1:15">
      <c r="A178" s="7">
        <v>33635</v>
      </c>
      <c r="B178" s="8">
        <v>5.93</v>
      </c>
      <c r="C178" s="9">
        <v>97.450999999999993</v>
      </c>
      <c r="D178" s="9">
        <v>16.433558178752108</v>
      </c>
      <c r="E178" s="10"/>
      <c r="F178" s="11"/>
      <c r="G178" s="12"/>
      <c r="H178" s="13">
        <v>91.414199999999994</v>
      </c>
      <c r="I178" s="9">
        <v>112.087006</v>
      </c>
      <c r="J178" s="9">
        <v>1.2261443626920108</v>
      </c>
      <c r="K178" s="9"/>
      <c r="L178" s="9"/>
      <c r="M178" s="14"/>
      <c r="N178" s="12"/>
      <c r="O178" s="9">
        <v>209.538006</v>
      </c>
    </row>
    <row r="179" spans="1:15">
      <c r="A179" s="7">
        <v>33664</v>
      </c>
      <c r="B179" s="8">
        <v>6.2549999999999999</v>
      </c>
      <c r="C179" s="9">
        <v>105.248</v>
      </c>
      <c r="D179" s="9">
        <v>16.826219024780176</v>
      </c>
      <c r="E179" s="10"/>
      <c r="F179" s="11"/>
      <c r="G179" s="12"/>
      <c r="H179" s="13">
        <v>95.231368000000003</v>
      </c>
      <c r="I179" s="9">
        <v>113.317081</v>
      </c>
      <c r="J179" s="9">
        <v>1.1899134012230088</v>
      </c>
      <c r="K179" s="9"/>
      <c r="L179" s="9"/>
      <c r="M179" s="14"/>
      <c r="N179" s="12"/>
      <c r="O179" s="9">
        <v>218.56508100000002</v>
      </c>
    </row>
    <row r="180" spans="1:15">
      <c r="A180" s="7">
        <v>33695</v>
      </c>
      <c r="B180" s="8">
        <v>6.0540000000000003</v>
      </c>
      <c r="C180" s="9">
        <v>110.404</v>
      </c>
      <c r="D180" s="9">
        <v>18.236537826230588</v>
      </c>
      <c r="E180" s="10"/>
      <c r="F180" s="11"/>
      <c r="G180" s="12"/>
      <c r="H180" s="13">
        <v>102.453799</v>
      </c>
      <c r="I180" s="9">
        <v>131.653527</v>
      </c>
      <c r="J180" s="9">
        <v>1.2850038581780652</v>
      </c>
      <c r="K180" s="9"/>
      <c r="L180" s="9"/>
      <c r="M180" s="14"/>
      <c r="N180" s="12"/>
      <c r="O180" s="9">
        <v>242.05752699999999</v>
      </c>
    </row>
    <row r="181" spans="1:15">
      <c r="A181" s="7">
        <v>33725</v>
      </c>
      <c r="B181" s="8">
        <v>6.25</v>
      </c>
      <c r="C181" s="9">
        <v>114.44199999999999</v>
      </c>
      <c r="D181" s="9">
        <v>18.31072</v>
      </c>
      <c r="E181" s="10"/>
      <c r="F181" s="11"/>
      <c r="G181" s="12"/>
      <c r="H181" s="13">
        <v>107.821198</v>
      </c>
      <c r="I181" s="9">
        <v>152.42847800000001</v>
      </c>
      <c r="J181" s="9">
        <v>1.4137153067062009</v>
      </c>
      <c r="K181" s="9"/>
      <c r="L181" s="9"/>
      <c r="M181" s="14"/>
      <c r="N181" s="12"/>
      <c r="O181" s="9">
        <v>266.87047799999999</v>
      </c>
    </row>
    <row r="182" spans="1:15">
      <c r="A182" s="7">
        <v>33756</v>
      </c>
      <c r="B182" s="8">
        <v>6</v>
      </c>
      <c r="C182" s="9">
        <v>121.559</v>
      </c>
      <c r="D182" s="9">
        <v>20.259833333333333</v>
      </c>
      <c r="E182" s="10"/>
      <c r="F182" s="11"/>
      <c r="G182" s="12"/>
      <c r="H182" s="13">
        <v>105.492136</v>
      </c>
      <c r="I182" s="9">
        <v>154.895162</v>
      </c>
      <c r="J182" s="9">
        <v>1.4683100359253318</v>
      </c>
      <c r="K182" s="9"/>
      <c r="L182" s="9"/>
      <c r="M182" s="14"/>
      <c r="N182" s="12"/>
      <c r="O182" s="9">
        <v>276.454162</v>
      </c>
    </row>
    <row r="183" spans="1:15">
      <c r="A183" s="7">
        <v>33786</v>
      </c>
      <c r="B183" s="8">
        <v>6.02</v>
      </c>
      <c r="C183" s="9">
        <v>119.06100000000001</v>
      </c>
      <c r="D183" s="9">
        <v>19.777574750830567</v>
      </c>
      <c r="E183" s="10"/>
      <c r="F183" s="11"/>
      <c r="G183" s="12"/>
      <c r="H183" s="13">
        <v>110.518598</v>
      </c>
      <c r="I183" s="9">
        <v>156.859307</v>
      </c>
      <c r="J183" s="9">
        <v>1.4193023603140533</v>
      </c>
      <c r="K183" s="9"/>
      <c r="L183" s="9"/>
      <c r="M183" s="14"/>
      <c r="N183" s="12"/>
      <c r="O183" s="9">
        <v>275.92030699999998</v>
      </c>
    </row>
    <row r="184" spans="1:15">
      <c r="A184" s="7">
        <v>33817</v>
      </c>
      <c r="B184" s="8">
        <v>5.95</v>
      </c>
      <c r="C184" s="9">
        <v>115.68899999999999</v>
      </c>
      <c r="D184" s="9">
        <v>19.443529411764704</v>
      </c>
      <c r="E184" s="10"/>
      <c r="F184" s="11"/>
      <c r="G184" s="12"/>
      <c r="H184" s="13">
        <v>110.334557</v>
      </c>
      <c r="I184" s="9">
        <v>200.53129000000001</v>
      </c>
      <c r="J184" s="9">
        <v>1.8174839819223636</v>
      </c>
      <c r="K184" s="9"/>
      <c r="L184" s="9"/>
      <c r="M184" s="14"/>
      <c r="N184" s="12"/>
      <c r="O184" s="9">
        <v>316.22028999999998</v>
      </c>
    </row>
    <row r="185" spans="1:15">
      <c r="A185" s="7">
        <v>33848</v>
      </c>
      <c r="B185" s="8">
        <v>5.83</v>
      </c>
      <c r="C185" s="9">
        <v>115.10299999999999</v>
      </c>
      <c r="D185" s="9">
        <v>19.743224699828474</v>
      </c>
      <c r="E185" s="10"/>
      <c r="F185" s="11"/>
      <c r="G185" s="12"/>
      <c r="H185" s="13">
        <v>107.124559</v>
      </c>
      <c r="I185" s="9">
        <v>201.096981</v>
      </c>
      <c r="J185" s="9">
        <v>1.8772257536201384</v>
      </c>
      <c r="K185" s="9"/>
      <c r="L185" s="9"/>
      <c r="M185" s="14"/>
      <c r="N185" s="12"/>
      <c r="O185" s="9">
        <v>316.19998099999998</v>
      </c>
    </row>
    <row r="186" spans="1:15">
      <c r="A186" s="7">
        <v>33878</v>
      </c>
      <c r="B186" s="8">
        <v>6.22</v>
      </c>
      <c r="C186" s="9">
        <v>117.91800000000001</v>
      </c>
      <c r="D186" s="9">
        <v>18.957877813504826</v>
      </c>
      <c r="E186" s="10"/>
      <c r="F186" s="11"/>
      <c r="G186" s="12"/>
      <c r="H186" s="13">
        <v>109.199133</v>
      </c>
      <c r="I186" s="9">
        <v>254.99524400000001</v>
      </c>
      <c r="J186" s="9">
        <v>2.3351398220350341</v>
      </c>
      <c r="K186" s="9"/>
      <c r="L186" s="9"/>
      <c r="M186" s="14"/>
      <c r="N186" s="12"/>
      <c r="O186" s="9">
        <v>372.91324400000002</v>
      </c>
    </row>
    <row r="187" spans="1:15">
      <c r="A187" s="7">
        <v>33909</v>
      </c>
      <c r="B187" s="8">
        <v>5.73</v>
      </c>
      <c r="C187" s="9">
        <v>103.608</v>
      </c>
      <c r="D187" s="9">
        <v>18.081675392670157</v>
      </c>
      <c r="E187" s="10"/>
      <c r="F187" s="11"/>
      <c r="G187" s="12"/>
      <c r="H187" s="13">
        <v>121.959047</v>
      </c>
      <c r="I187" s="9">
        <v>233.63978</v>
      </c>
      <c r="J187" s="9">
        <v>1.9157232345379018</v>
      </c>
      <c r="K187" s="9"/>
      <c r="L187" s="9"/>
      <c r="M187" s="14"/>
      <c r="N187" s="12"/>
      <c r="O187" s="9">
        <v>337.24778000000003</v>
      </c>
    </row>
    <row r="188" spans="1:15">
      <c r="A188" s="7">
        <v>33939</v>
      </c>
      <c r="B188" s="8">
        <v>6.11</v>
      </c>
      <c r="C188" s="9">
        <v>105.63800000000001</v>
      </c>
      <c r="D188" s="9">
        <v>17.28936170212766</v>
      </c>
      <c r="E188" s="10"/>
      <c r="F188" s="11"/>
      <c r="G188" s="12"/>
      <c r="H188" s="13">
        <v>119.071395</v>
      </c>
      <c r="I188" s="9">
        <v>232.89850000000001</v>
      </c>
      <c r="J188" s="9">
        <v>1.955956760227761</v>
      </c>
      <c r="K188" s="9"/>
      <c r="L188" s="9"/>
      <c r="M188" s="14"/>
      <c r="N188" s="12"/>
      <c r="O188" s="9">
        <v>338.53650000000005</v>
      </c>
    </row>
    <row r="189" spans="1:15">
      <c r="A189" s="7">
        <v>33970</v>
      </c>
      <c r="B189" s="8">
        <v>5.82</v>
      </c>
      <c r="C189" s="9">
        <v>100.179</v>
      </c>
      <c r="D189" s="9">
        <v>17.212886597938144</v>
      </c>
      <c r="E189" s="10"/>
      <c r="F189" s="11"/>
      <c r="G189" s="12"/>
      <c r="H189" s="13">
        <v>122.026602</v>
      </c>
      <c r="I189" s="9">
        <v>242.84334000000001</v>
      </c>
      <c r="J189" s="9">
        <v>1.9900852438716603</v>
      </c>
      <c r="K189" s="9"/>
      <c r="L189" s="9"/>
      <c r="M189" s="14"/>
      <c r="N189" s="12"/>
      <c r="O189" s="9">
        <v>343.02233999999999</v>
      </c>
    </row>
    <row r="190" spans="1:15">
      <c r="A190" s="7">
        <v>34001</v>
      </c>
      <c r="B190" s="8">
        <v>5.42</v>
      </c>
      <c r="C190" s="9">
        <v>98.697000000000003</v>
      </c>
      <c r="D190" s="9">
        <v>18.209778597785977</v>
      </c>
      <c r="E190" s="10"/>
      <c r="F190" s="11"/>
      <c r="G190" s="12"/>
      <c r="H190" s="13">
        <v>112.659505</v>
      </c>
      <c r="I190" s="9">
        <v>179.565079</v>
      </c>
      <c r="J190" s="9">
        <v>1.5938742052878716</v>
      </c>
      <c r="K190" s="9"/>
      <c r="L190" s="9"/>
      <c r="M190" s="14"/>
      <c r="N190" s="12"/>
      <c r="O190" s="9">
        <v>278.26207899999997</v>
      </c>
    </row>
    <row r="191" spans="1:15">
      <c r="A191" s="7">
        <v>34029</v>
      </c>
      <c r="B191" s="8">
        <v>6.23</v>
      </c>
      <c r="C191" s="9">
        <v>111.759</v>
      </c>
      <c r="D191" s="9">
        <v>17.938844301765648</v>
      </c>
      <c r="E191" s="10"/>
      <c r="F191" s="11"/>
      <c r="G191" s="12"/>
      <c r="H191" s="13">
        <v>124.886501</v>
      </c>
      <c r="I191" s="9">
        <v>221.34428500000001</v>
      </c>
      <c r="J191" s="9">
        <v>1.7723635719444171</v>
      </c>
      <c r="K191" s="9"/>
      <c r="L191" s="9"/>
      <c r="M191" s="14"/>
      <c r="N191" s="12"/>
      <c r="O191" s="9">
        <v>333.10328500000003</v>
      </c>
    </row>
    <row r="192" spans="1:15">
      <c r="A192" s="7">
        <v>34060</v>
      </c>
      <c r="B192" s="8">
        <v>5.81</v>
      </c>
      <c r="C192" s="9">
        <v>105.25699999999999</v>
      </c>
      <c r="D192" s="9">
        <v>18.116523235800344</v>
      </c>
      <c r="E192" s="10"/>
      <c r="F192" s="11"/>
      <c r="G192" s="12"/>
      <c r="H192" s="13">
        <v>120.29143500000001</v>
      </c>
      <c r="I192" s="9">
        <v>223.654751</v>
      </c>
      <c r="J192" s="9">
        <v>1.8592741120762255</v>
      </c>
      <c r="K192" s="9"/>
      <c r="L192" s="9"/>
      <c r="M192" s="14"/>
      <c r="N192" s="12"/>
      <c r="O192" s="9">
        <v>328.91175099999998</v>
      </c>
    </row>
    <row r="193" spans="1:15">
      <c r="A193" s="7">
        <v>34090</v>
      </c>
      <c r="B193" s="8">
        <v>6.34</v>
      </c>
      <c r="C193" s="9">
        <v>107.277</v>
      </c>
      <c r="D193" s="9">
        <v>16.920662460567822</v>
      </c>
      <c r="E193" s="10"/>
      <c r="F193" s="11"/>
      <c r="G193" s="12"/>
      <c r="H193" s="13">
        <v>125.218836</v>
      </c>
      <c r="I193" s="9">
        <v>257.414378</v>
      </c>
      <c r="J193" s="9">
        <v>2.0557161064809772</v>
      </c>
      <c r="K193" s="9"/>
      <c r="L193" s="9"/>
      <c r="M193" s="14"/>
      <c r="N193" s="12"/>
      <c r="O193" s="9">
        <v>364.69137799999999</v>
      </c>
    </row>
    <row r="194" spans="1:15">
      <c r="A194" s="7">
        <v>34121</v>
      </c>
      <c r="B194" s="8">
        <v>5.87</v>
      </c>
      <c r="C194" s="9">
        <v>98.225999999999999</v>
      </c>
      <c r="D194" s="9">
        <v>16.733560477001703</v>
      </c>
      <c r="E194" s="10"/>
      <c r="F194" s="11"/>
      <c r="G194" s="12"/>
      <c r="H194" s="13">
        <v>119.359782</v>
      </c>
      <c r="I194" s="9">
        <v>192.71514999999999</v>
      </c>
      <c r="J194" s="9">
        <v>1.6145735755449018</v>
      </c>
      <c r="K194" s="9"/>
      <c r="L194" s="9"/>
      <c r="M194" s="14"/>
      <c r="N194" s="12"/>
      <c r="O194" s="9">
        <v>290.94114999999999</v>
      </c>
    </row>
    <row r="195" spans="1:15">
      <c r="A195" s="7">
        <v>34151</v>
      </c>
      <c r="B195" s="8">
        <v>5.81</v>
      </c>
      <c r="C195" s="9">
        <v>90.724999999999994</v>
      </c>
      <c r="D195" s="9">
        <v>15.615318416523236</v>
      </c>
      <c r="E195" s="10"/>
      <c r="F195" s="11"/>
      <c r="G195" s="12"/>
      <c r="H195" s="13">
        <v>120.797602</v>
      </c>
      <c r="I195" s="9">
        <v>207.774123</v>
      </c>
      <c r="J195" s="9">
        <v>1.7200186059984868</v>
      </c>
      <c r="K195" s="9"/>
      <c r="L195" s="9"/>
      <c r="M195" s="14"/>
      <c r="N195" s="12"/>
      <c r="O195" s="9">
        <v>298.499123</v>
      </c>
    </row>
    <row r="196" spans="1:15">
      <c r="A196" s="7">
        <v>34182</v>
      </c>
      <c r="B196" s="8">
        <v>5.98</v>
      </c>
      <c r="C196" s="9">
        <v>94.31</v>
      </c>
      <c r="D196" s="9">
        <v>15.770903010033445</v>
      </c>
      <c r="E196" s="10"/>
      <c r="F196" s="11"/>
      <c r="G196" s="12"/>
      <c r="H196" s="13">
        <v>122.04694600000001</v>
      </c>
      <c r="I196" s="9">
        <v>221.663296</v>
      </c>
      <c r="J196" s="9">
        <v>1.8162133774326479</v>
      </c>
      <c r="K196" s="9"/>
      <c r="L196" s="9"/>
      <c r="M196" s="14"/>
      <c r="N196" s="12"/>
      <c r="O196" s="9">
        <v>315.973296</v>
      </c>
    </row>
    <row r="197" spans="1:15">
      <c r="A197" s="7">
        <v>34213</v>
      </c>
      <c r="B197" s="8">
        <v>6.23</v>
      </c>
      <c r="C197" s="9">
        <v>88.435999999999993</v>
      </c>
      <c r="D197" s="9">
        <v>14.195184590690207</v>
      </c>
      <c r="E197" s="10"/>
      <c r="F197" s="11"/>
      <c r="G197" s="12"/>
      <c r="H197" s="13">
        <v>123.61126</v>
      </c>
      <c r="I197" s="9">
        <v>239.914131</v>
      </c>
      <c r="J197" s="9">
        <v>1.9408760253717987</v>
      </c>
      <c r="K197" s="9"/>
      <c r="L197" s="9"/>
      <c r="M197" s="14"/>
      <c r="N197" s="12"/>
      <c r="O197" s="9">
        <v>328.35013099999998</v>
      </c>
    </row>
    <row r="198" spans="1:15">
      <c r="A198" s="7">
        <v>34243</v>
      </c>
      <c r="B198" s="8">
        <v>6.31</v>
      </c>
      <c r="C198" s="9">
        <v>96.048000000000002</v>
      </c>
      <c r="D198" s="9">
        <v>15.221553090332806</v>
      </c>
      <c r="E198" s="10"/>
      <c r="F198" s="11"/>
      <c r="G198" s="12"/>
      <c r="H198" s="13">
        <v>127.83171</v>
      </c>
      <c r="I198" s="9">
        <v>215.691622</v>
      </c>
      <c r="J198" s="9">
        <v>1.6873092130270337</v>
      </c>
      <c r="K198" s="9"/>
      <c r="L198" s="9"/>
      <c r="M198" s="14"/>
      <c r="N198" s="12"/>
      <c r="O198" s="9">
        <v>311.739622</v>
      </c>
    </row>
    <row r="199" spans="1:15">
      <c r="A199" s="7">
        <v>34274</v>
      </c>
      <c r="B199" s="8">
        <v>5.77</v>
      </c>
      <c r="C199" s="9">
        <v>86.1</v>
      </c>
      <c r="D199" s="9">
        <v>14.922010398613518</v>
      </c>
      <c r="E199" s="10"/>
      <c r="F199" s="11"/>
      <c r="G199" s="12"/>
      <c r="H199" s="13">
        <v>121.961612</v>
      </c>
      <c r="I199" s="9">
        <v>209.36207200000001</v>
      </c>
      <c r="J199" s="9">
        <v>1.7166227025598841</v>
      </c>
      <c r="K199" s="9"/>
      <c r="L199" s="9"/>
      <c r="M199" s="14"/>
      <c r="N199" s="12"/>
      <c r="O199" s="9">
        <v>295.46207200000003</v>
      </c>
    </row>
    <row r="200" spans="1:15">
      <c r="A200" s="7">
        <v>34304</v>
      </c>
      <c r="B200" s="8">
        <v>6.07</v>
      </c>
      <c r="C200" s="9">
        <v>76.070999999999998</v>
      </c>
      <c r="D200" s="9">
        <v>12.532289950576605</v>
      </c>
      <c r="E200" s="10"/>
      <c r="F200" s="11"/>
      <c r="G200" s="12"/>
      <c r="H200" s="13">
        <v>128.405002</v>
      </c>
      <c r="I200" s="9">
        <v>270.19313099999999</v>
      </c>
      <c r="J200" s="9">
        <v>2.104225900794737</v>
      </c>
      <c r="K200" s="9"/>
      <c r="L200" s="9"/>
      <c r="M200" s="14"/>
      <c r="N200" s="12"/>
      <c r="O200" s="9">
        <v>346.26413100000002</v>
      </c>
    </row>
    <row r="201" spans="1:15">
      <c r="A201" s="7">
        <v>34335</v>
      </c>
      <c r="B201" s="8">
        <v>6.17</v>
      </c>
      <c r="C201" s="9">
        <v>77.369</v>
      </c>
      <c r="D201" s="9">
        <v>12.539546191247974</v>
      </c>
      <c r="E201" s="10"/>
      <c r="F201" s="11"/>
      <c r="G201" s="12"/>
      <c r="H201" s="13">
        <v>129.55258799999999</v>
      </c>
      <c r="I201" s="9">
        <v>238.12300400000001</v>
      </c>
      <c r="J201" s="9">
        <v>1.8380412747910526</v>
      </c>
      <c r="K201" s="9"/>
      <c r="L201" s="9"/>
      <c r="M201" s="14"/>
      <c r="N201" s="12"/>
      <c r="O201" s="9">
        <v>315.49200400000001</v>
      </c>
    </row>
    <row r="202" spans="1:15">
      <c r="A202" s="7">
        <v>34366</v>
      </c>
      <c r="B202" s="8">
        <v>5.34</v>
      </c>
      <c r="C202" s="9">
        <v>68.753</v>
      </c>
      <c r="D202" s="9">
        <v>12.875093632958801</v>
      </c>
      <c r="E202" s="10"/>
      <c r="F202" s="11"/>
      <c r="G202" s="12"/>
      <c r="H202" s="13">
        <v>123.93205399999999</v>
      </c>
      <c r="I202" s="9">
        <v>222.846957</v>
      </c>
      <c r="J202" s="9">
        <v>1.798138171743688</v>
      </c>
      <c r="K202" s="9"/>
      <c r="L202" s="9"/>
      <c r="M202" s="14"/>
      <c r="N202" s="12"/>
      <c r="O202" s="9">
        <v>291.59995700000002</v>
      </c>
    </row>
    <row r="203" spans="1:15">
      <c r="A203" s="7">
        <v>34394</v>
      </c>
      <c r="B203" s="8">
        <v>6.08</v>
      </c>
      <c r="C203" s="9">
        <v>75.08</v>
      </c>
      <c r="D203" s="9">
        <v>12.348684210526315</v>
      </c>
      <c r="E203" s="10"/>
      <c r="F203" s="11"/>
      <c r="G203" s="12"/>
      <c r="H203" s="13">
        <v>131.48333099999999</v>
      </c>
      <c r="I203" s="9">
        <v>251.09232399999999</v>
      </c>
      <c r="J203" s="9">
        <v>1.9096894038986585</v>
      </c>
      <c r="K203" s="9"/>
      <c r="L203" s="9"/>
      <c r="M203" s="14"/>
      <c r="N203" s="12"/>
      <c r="O203" s="9">
        <v>326.172324</v>
      </c>
    </row>
    <row r="204" spans="1:15">
      <c r="A204" s="7">
        <v>34425</v>
      </c>
      <c r="B204" s="8">
        <v>5.65</v>
      </c>
      <c r="C204" s="9">
        <v>80.748999999999995</v>
      </c>
      <c r="D204" s="9">
        <v>14.291858407079644</v>
      </c>
      <c r="E204" s="10"/>
      <c r="F204" s="11"/>
      <c r="G204" s="12"/>
      <c r="H204" s="13">
        <v>132.32893799999999</v>
      </c>
      <c r="I204" s="9">
        <v>220.05624900000001</v>
      </c>
      <c r="J204" s="9">
        <v>1.6629488026269812</v>
      </c>
      <c r="K204" s="9"/>
      <c r="L204" s="9"/>
      <c r="M204" s="14"/>
      <c r="N204" s="12"/>
      <c r="O204" s="9">
        <v>300.805249</v>
      </c>
    </row>
    <row r="205" spans="1:15">
      <c r="A205" s="7">
        <v>34455</v>
      </c>
      <c r="B205" s="8">
        <v>5.78</v>
      </c>
      <c r="C205" s="9">
        <v>91.948999999999998</v>
      </c>
      <c r="D205" s="9">
        <v>15.908131487889273</v>
      </c>
      <c r="E205" s="10"/>
      <c r="F205" s="11"/>
      <c r="G205" s="12"/>
      <c r="H205" s="13">
        <v>125.808119</v>
      </c>
      <c r="I205" s="9">
        <v>214.11872700000001</v>
      </c>
      <c r="J205" s="9">
        <v>1.7019468115567327</v>
      </c>
      <c r="K205" s="9"/>
      <c r="L205" s="9"/>
      <c r="M205" s="14"/>
      <c r="N205" s="12"/>
      <c r="O205" s="9">
        <v>306.06772699999999</v>
      </c>
    </row>
    <row r="206" spans="1:15">
      <c r="A206" s="7">
        <v>34486</v>
      </c>
      <c r="B206" s="8">
        <v>5.37</v>
      </c>
      <c r="C206" s="9">
        <v>93.632999999999996</v>
      </c>
      <c r="D206" s="9">
        <v>17.436312849162011</v>
      </c>
      <c r="E206" s="10"/>
      <c r="F206" s="11"/>
      <c r="G206" s="12"/>
      <c r="H206" s="13">
        <v>113.253112</v>
      </c>
      <c r="I206" s="9">
        <v>170.74256500000001</v>
      </c>
      <c r="J206" s="9">
        <v>1.5076191901905531</v>
      </c>
      <c r="K206" s="9"/>
      <c r="L206" s="9"/>
      <c r="M206" s="14"/>
      <c r="N206" s="12"/>
      <c r="O206" s="9">
        <v>264.37556499999999</v>
      </c>
    </row>
    <row r="207" spans="1:15">
      <c r="A207" s="7">
        <v>34516</v>
      </c>
      <c r="B207" s="8">
        <v>5.64</v>
      </c>
      <c r="C207" s="9">
        <v>101.006</v>
      </c>
      <c r="D207" s="9">
        <v>17.908865248226952</v>
      </c>
      <c r="E207" s="10"/>
      <c r="F207" s="11"/>
      <c r="G207" s="12"/>
      <c r="H207" s="13">
        <v>125.35011799999999</v>
      </c>
      <c r="I207" s="9">
        <v>201.33001300000001</v>
      </c>
      <c r="J207" s="9">
        <v>1.6061413919051917</v>
      </c>
      <c r="K207" s="9"/>
      <c r="L207" s="9"/>
      <c r="M207" s="14"/>
      <c r="N207" s="12"/>
      <c r="O207" s="9">
        <v>302.33601299999998</v>
      </c>
    </row>
    <row r="208" spans="1:15">
      <c r="A208" s="7">
        <v>34547</v>
      </c>
      <c r="B208" s="8">
        <v>5.68</v>
      </c>
      <c r="C208" s="9">
        <v>93.988</v>
      </c>
      <c r="D208" s="9">
        <v>16.54718309859155</v>
      </c>
      <c r="E208" s="10"/>
      <c r="F208" s="11"/>
      <c r="G208" s="12"/>
      <c r="H208" s="13">
        <v>125.142332</v>
      </c>
      <c r="I208" s="9">
        <v>195.19908899999999</v>
      </c>
      <c r="J208" s="9">
        <v>1.5598166174496413</v>
      </c>
      <c r="K208" s="9"/>
      <c r="L208" s="9"/>
      <c r="M208" s="14"/>
      <c r="N208" s="12"/>
      <c r="O208" s="9">
        <v>289.18708900000001</v>
      </c>
    </row>
    <row r="209" spans="1:15">
      <c r="A209" s="7">
        <v>34578</v>
      </c>
      <c r="B209" s="8">
        <v>5.6</v>
      </c>
      <c r="C209" s="9">
        <v>85.963999999999999</v>
      </c>
      <c r="D209" s="9">
        <v>15.350714285714286</v>
      </c>
      <c r="E209" s="10"/>
      <c r="F209" s="11"/>
      <c r="G209" s="12"/>
      <c r="H209" s="13">
        <v>114.578425</v>
      </c>
      <c r="I209" s="9">
        <v>164.29665199999999</v>
      </c>
      <c r="J209" s="9">
        <v>1.4339231142337661</v>
      </c>
      <c r="K209" s="9"/>
      <c r="L209" s="9"/>
      <c r="M209" s="14"/>
      <c r="N209" s="12"/>
      <c r="O209" s="9">
        <v>250.26065199999999</v>
      </c>
    </row>
    <row r="210" spans="1:15">
      <c r="A210" s="7">
        <v>34608</v>
      </c>
      <c r="B210" s="8">
        <v>5.76</v>
      </c>
      <c r="C210" s="9">
        <v>90.85199999999999</v>
      </c>
      <c r="D210" s="9">
        <v>15.772916666666665</v>
      </c>
      <c r="E210" s="10"/>
      <c r="F210" s="11"/>
      <c r="G210" s="12"/>
      <c r="H210" s="13">
        <v>124.89872200000001</v>
      </c>
      <c r="I210" s="9">
        <v>161.37077600000001</v>
      </c>
      <c r="J210" s="9">
        <v>1.2920130279635686</v>
      </c>
      <c r="K210" s="9"/>
      <c r="L210" s="9"/>
      <c r="M210" s="14"/>
      <c r="N210" s="12"/>
      <c r="O210" s="9">
        <v>252.22277600000001</v>
      </c>
    </row>
    <row r="211" spans="1:15">
      <c r="A211" s="7">
        <v>34639</v>
      </c>
      <c r="B211" s="8">
        <v>5.61</v>
      </c>
      <c r="C211" s="9">
        <v>90.938999999999993</v>
      </c>
      <c r="D211" s="9">
        <v>16.210160427807484</v>
      </c>
      <c r="E211" s="10"/>
      <c r="F211" s="11"/>
      <c r="G211" s="12"/>
      <c r="H211" s="13">
        <v>124.277626</v>
      </c>
      <c r="I211" s="9">
        <v>188.18613099999999</v>
      </c>
      <c r="J211" s="9">
        <v>1.5142398278512337</v>
      </c>
      <c r="K211" s="9"/>
      <c r="L211" s="9"/>
      <c r="M211" s="14"/>
      <c r="N211" s="12"/>
      <c r="O211" s="9">
        <v>279.12513100000001</v>
      </c>
    </row>
    <row r="212" spans="1:15">
      <c r="A212" s="7">
        <v>34669</v>
      </c>
      <c r="B212" s="8">
        <v>5.83</v>
      </c>
      <c r="C212" s="9">
        <v>89.897999999999996</v>
      </c>
      <c r="D212" s="9">
        <v>15.419897084048026</v>
      </c>
      <c r="E212" s="10"/>
      <c r="F212" s="11"/>
      <c r="G212" s="12"/>
      <c r="H212" s="13">
        <v>130.57477700000001</v>
      </c>
      <c r="I212" s="9">
        <v>209.900218</v>
      </c>
      <c r="J212" s="9">
        <v>1.6075096800663116</v>
      </c>
      <c r="K212" s="9"/>
      <c r="L212" s="9"/>
      <c r="M212" s="14"/>
      <c r="N212" s="12"/>
      <c r="O212" s="9">
        <v>299.79821800000002</v>
      </c>
    </row>
    <row r="213" spans="1:15">
      <c r="A213" s="7">
        <v>34700</v>
      </c>
      <c r="B213" s="8">
        <v>5.79</v>
      </c>
      <c r="C213" s="9">
        <v>92.584000000000003</v>
      </c>
      <c r="D213" s="9">
        <v>15.990328151986184</v>
      </c>
      <c r="E213" s="10"/>
      <c r="F213" s="11"/>
      <c r="G213" s="12"/>
      <c r="H213" s="13">
        <v>129.14655500000001</v>
      </c>
      <c r="I213" s="9">
        <v>184.38182699999999</v>
      </c>
      <c r="J213" s="9">
        <v>1.4276945056722572</v>
      </c>
      <c r="K213" s="9"/>
      <c r="L213" s="9"/>
      <c r="M213" s="14"/>
      <c r="N213" s="12"/>
      <c r="O213" s="9">
        <v>276.96582699999999</v>
      </c>
    </row>
    <row r="214" spans="1:15">
      <c r="A214" s="7">
        <v>34731</v>
      </c>
      <c r="B214" s="8">
        <v>5.81</v>
      </c>
      <c r="C214" s="9">
        <v>88.216999999999999</v>
      </c>
      <c r="D214" s="9">
        <v>15.183648881239243</v>
      </c>
      <c r="E214" s="10"/>
      <c r="F214" s="11"/>
      <c r="G214" s="12"/>
      <c r="H214" s="13">
        <v>114.021542</v>
      </c>
      <c r="I214" s="9">
        <v>154.54928699999999</v>
      </c>
      <c r="J214" s="9">
        <v>1.355439369518437</v>
      </c>
      <c r="K214" s="9"/>
      <c r="L214" s="9"/>
      <c r="M214" s="14"/>
      <c r="N214" s="12"/>
      <c r="O214" s="9">
        <v>242.76628699999998</v>
      </c>
    </row>
    <row r="215" spans="1:15">
      <c r="A215" s="7">
        <v>34759</v>
      </c>
      <c r="B215" s="8">
        <v>5.99</v>
      </c>
      <c r="C215" s="9">
        <v>99.74</v>
      </c>
      <c r="D215" s="9">
        <v>16.65108514190317</v>
      </c>
      <c r="E215" s="10"/>
      <c r="F215" s="11"/>
      <c r="G215" s="12"/>
      <c r="H215" s="13">
        <v>129.34029899999999</v>
      </c>
      <c r="I215" s="9">
        <v>151.19284500000001</v>
      </c>
      <c r="J215" s="9">
        <v>1.1689538849759427</v>
      </c>
      <c r="K215" s="9"/>
      <c r="L215" s="9"/>
      <c r="M215" s="14"/>
      <c r="N215" s="12"/>
      <c r="O215" s="9">
        <v>250.93284499999999</v>
      </c>
    </row>
    <row r="216" spans="1:15">
      <c r="A216" s="7">
        <v>34790</v>
      </c>
      <c r="B216" s="8">
        <v>5.88</v>
      </c>
      <c r="C216" s="9">
        <v>103.762</v>
      </c>
      <c r="D216" s="9">
        <v>17.646598639455782</v>
      </c>
      <c r="E216" s="10"/>
      <c r="F216" s="11"/>
      <c r="G216" s="12"/>
      <c r="H216" s="13">
        <v>116.022645</v>
      </c>
      <c r="I216" s="9">
        <v>143.54427000000001</v>
      </c>
      <c r="J216" s="9">
        <v>1.2372090810375855</v>
      </c>
      <c r="K216" s="9"/>
      <c r="L216" s="9"/>
      <c r="M216" s="14"/>
      <c r="N216" s="12"/>
      <c r="O216" s="9">
        <v>247.30627000000001</v>
      </c>
    </row>
    <row r="217" spans="1:15">
      <c r="A217" s="7">
        <v>34820</v>
      </c>
      <c r="B217" s="8">
        <v>5.9749999999999996</v>
      </c>
      <c r="C217" s="9">
        <v>108.51600000000001</v>
      </c>
      <c r="D217" s="9">
        <v>18.161673640167365</v>
      </c>
      <c r="E217" s="10"/>
      <c r="F217" s="11"/>
      <c r="G217" s="12"/>
      <c r="H217" s="13">
        <v>122.38138600000001</v>
      </c>
      <c r="I217" s="9">
        <v>160.226045</v>
      </c>
      <c r="J217" s="9">
        <v>1.3092354175495282</v>
      </c>
      <c r="K217" s="9"/>
      <c r="L217" s="9"/>
      <c r="M217" s="14"/>
      <c r="N217" s="12"/>
      <c r="O217" s="9">
        <v>268.74204500000002</v>
      </c>
    </row>
    <row r="218" spans="1:15">
      <c r="A218" s="7">
        <v>34851</v>
      </c>
      <c r="B218" s="8">
        <v>5.9320000000000004</v>
      </c>
      <c r="C218" s="9">
        <v>99.022999999999996</v>
      </c>
      <c r="D218" s="9">
        <v>16.693020903573835</v>
      </c>
      <c r="E218" s="10"/>
      <c r="F218" s="11"/>
      <c r="G218" s="12"/>
      <c r="H218" s="13">
        <v>115.99354700000001</v>
      </c>
      <c r="I218" s="9">
        <v>151.475965</v>
      </c>
      <c r="J218" s="9">
        <v>1.3058999307952881</v>
      </c>
      <c r="K218" s="9"/>
      <c r="L218" s="9"/>
      <c r="M218" s="14"/>
      <c r="N218" s="12"/>
      <c r="O218" s="9">
        <v>250.498965</v>
      </c>
    </row>
    <row r="219" spans="1:15">
      <c r="A219" s="7">
        <v>34881</v>
      </c>
      <c r="B219" s="8">
        <v>6.1559999999999997</v>
      </c>
      <c r="C219" s="9">
        <v>94.248999999999995</v>
      </c>
      <c r="D219" s="9">
        <v>15.310103963612736</v>
      </c>
      <c r="E219" s="10"/>
      <c r="F219" s="11"/>
      <c r="G219" s="12"/>
      <c r="H219" s="13">
        <v>124.76330799999999</v>
      </c>
      <c r="I219" s="9">
        <v>144.39254099999999</v>
      </c>
      <c r="J219" s="9">
        <v>1.1573317773844214</v>
      </c>
      <c r="K219" s="9"/>
      <c r="L219" s="9"/>
      <c r="M219" s="14"/>
      <c r="N219" s="12"/>
      <c r="O219" s="9">
        <v>238.64154099999999</v>
      </c>
    </row>
    <row r="220" spans="1:15">
      <c r="A220" s="7">
        <v>34912</v>
      </c>
      <c r="B220" s="8">
        <v>6.0590000000000002</v>
      </c>
      <c r="C220" s="9">
        <v>99.093999999999994</v>
      </c>
      <c r="D220" s="9">
        <v>16.354844033668922</v>
      </c>
      <c r="E220" s="10"/>
      <c r="F220" s="11"/>
      <c r="G220" s="12"/>
      <c r="H220" s="13">
        <v>123.75352100000001</v>
      </c>
      <c r="I220" s="9">
        <v>142.489901</v>
      </c>
      <c r="J220" s="9">
        <v>1.1514007831744844</v>
      </c>
      <c r="K220" s="9"/>
      <c r="L220" s="9"/>
      <c r="M220" s="14"/>
      <c r="N220" s="12"/>
      <c r="O220" s="9">
        <v>241.583901</v>
      </c>
    </row>
    <row r="221" spans="1:15">
      <c r="A221" s="7">
        <v>34943</v>
      </c>
      <c r="B221" s="8">
        <v>6.0730000000000004</v>
      </c>
      <c r="C221" s="9">
        <v>100.837</v>
      </c>
      <c r="D221" s="9">
        <v>16.604149514243371</v>
      </c>
      <c r="E221" s="10"/>
      <c r="F221" s="11"/>
      <c r="G221" s="12"/>
      <c r="H221" s="13">
        <v>122.187625</v>
      </c>
      <c r="I221" s="9">
        <v>156.68115900000001</v>
      </c>
      <c r="J221" s="9">
        <v>1.2822997337087123</v>
      </c>
      <c r="K221" s="9"/>
      <c r="L221" s="9"/>
      <c r="M221" s="14"/>
      <c r="N221" s="12"/>
      <c r="O221" s="9">
        <v>257.51815900000003</v>
      </c>
    </row>
    <row r="222" spans="1:15">
      <c r="A222" s="7">
        <v>34973</v>
      </c>
      <c r="B222" s="8">
        <v>6.2949999999999999</v>
      </c>
      <c r="C222" s="9">
        <v>99.754000000000005</v>
      </c>
      <c r="D222" s="9">
        <v>15.846544876886419</v>
      </c>
      <c r="E222" s="10"/>
      <c r="F222" s="11"/>
      <c r="G222" s="12"/>
      <c r="H222" s="13">
        <v>127.069023</v>
      </c>
      <c r="I222" s="9">
        <v>166.83268699999999</v>
      </c>
      <c r="J222" s="9">
        <v>1.312929642970498</v>
      </c>
      <c r="K222" s="9"/>
      <c r="L222" s="9"/>
      <c r="M222" s="14"/>
      <c r="N222" s="12"/>
      <c r="O222" s="9">
        <v>266.58668699999998</v>
      </c>
    </row>
    <row r="223" spans="1:15">
      <c r="A223" s="7">
        <v>35004</v>
      </c>
      <c r="B223" s="8">
        <v>6.1429999999999998</v>
      </c>
      <c r="C223" s="9">
        <v>101.471</v>
      </c>
      <c r="D223" s="9">
        <v>16.518150740680451</v>
      </c>
      <c r="E223" s="10"/>
      <c r="F223" s="11"/>
      <c r="G223" s="12"/>
      <c r="H223" s="13">
        <v>127.834255</v>
      </c>
      <c r="I223" s="9">
        <v>175.619426</v>
      </c>
      <c r="J223" s="9">
        <v>1.3738056829916208</v>
      </c>
      <c r="K223" s="9"/>
      <c r="L223" s="9"/>
      <c r="M223" s="14"/>
      <c r="N223" s="12"/>
      <c r="O223" s="9">
        <v>277.09042599999998</v>
      </c>
    </row>
    <row r="224" spans="1:15">
      <c r="A224" s="7">
        <v>35034</v>
      </c>
      <c r="B224" s="8">
        <v>6.5019999999999998</v>
      </c>
      <c r="C224" s="9">
        <v>114.092</v>
      </c>
      <c r="D224" s="9">
        <v>17.547216241156569</v>
      </c>
      <c r="E224" s="10"/>
      <c r="F224" s="11"/>
      <c r="G224" s="12"/>
      <c r="H224" s="13">
        <v>129.889321</v>
      </c>
      <c r="I224" s="9">
        <v>197.45897099999999</v>
      </c>
      <c r="J224" s="9">
        <v>1.5202094327677638</v>
      </c>
      <c r="K224" s="9"/>
      <c r="L224" s="9"/>
      <c r="M224" s="14"/>
      <c r="N224" s="12"/>
      <c r="O224" s="9">
        <v>311.550971</v>
      </c>
    </row>
    <row r="225" spans="1:15">
      <c r="A225" s="7">
        <v>35065</v>
      </c>
      <c r="B225" s="8">
        <v>6.3890000000000002</v>
      </c>
      <c r="C225" s="9">
        <v>112.185</v>
      </c>
      <c r="D225" s="9">
        <v>17.559085928940366</v>
      </c>
      <c r="E225" s="10"/>
      <c r="F225" s="11"/>
      <c r="G225" s="12"/>
      <c r="H225" s="13">
        <v>132.973106</v>
      </c>
      <c r="I225" s="9">
        <v>213.571506</v>
      </c>
      <c r="J225" s="9">
        <v>1.6061255724898236</v>
      </c>
      <c r="K225" s="9"/>
      <c r="L225" s="9"/>
      <c r="M225" s="14"/>
      <c r="N225" s="12"/>
      <c r="O225" s="9">
        <v>325.756506</v>
      </c>
    </row>
    <row r="226" spans="1:15">
      <c r="A226" s="7">
        <v>35096</v>
      </c>
      <c r="B226" s="8">
        <v>6.109</v>
      </c>
      <c r="C226" s="9">
        <v>106.596</v>
      </c>
      <c r="D226" s="9">
        <v>17.449009657881813</v>
      </c>
      <c r="E226" s="10"/>
      <c r="F226" s="11"/>
      <c r="G226" s="12"/>
      <c r="H226" s="13">
        <v>124.20243600000001</v>
      </c>
      <c r="I226" s="9">
        <v>193.07823200000001</v>
      </c>
      <c r="J226" s="9">
        <v>1.5545446467732726</v>
      </c>
      <c r="K226" s="9"/>
      <c r="L226" s="9"/>
      <c r="M226" s="14"/>
      <c r="N226" s="12"/>
      <c r="O226" s="9">
        <v>299.67423200000002</v>
      </c>
    </row>
    <row r="227" spans="1:15">
      <c r="A227" s="7">
        <v>35125</v>
      </c>
      <c r="B227" s="8">
        <v>6.5590000000000002</v>
      </c>
      <c r="C227" s="9">
        <v>129.34700000000001</v>
      </c>
      <c r="D227" s="9">
        <v>19.720536667174876</v>
      </c>
      <c r="E227" s="10"/>
      <c r="F227" s="11"/>
      <c r="G227" s="12"/>
      <c r="H227" s="13">
        <v>132.48693299999999</v>
      </c>
      <c r="I227" s="9">
        <v>204.89966799999999</v>
      </c>
      <c r="J227" s="9">
        <v>1.5465651091794841</v>
      </c>
      <c r="K227" s="9"/>
      <c r="L227" s="9"/>
      <c r="M227" s="14"/>
      <c r="N227" s="12"/>
      <c r="O227" s="9">
        <v>334.246668</v>
      </c>
    </row>
    <row r="228" spans="1:15">
      <c r="A228" s="7">
        <v>35156</v>
      </c>
      <c r="B228" s="8">
        <v>6.1050000000000004</v>
      </c>
      <c r="C228" s="9">
        <v>136.26400000000001</v>
      </c>
      <c r="D228" s="9">
        <v>22.320065520065519</v>
      </c>
      <c r="E228" s="10"/>
      <c r="F228" s="11"/>
      <c r="G228" s="12"/>
      <c r="H228" s="13">
        <v>125.65264000000001</v>
      </c>
      <c r="I228" s="9">
        <v>194.40798599999999</v>
      </c>
      <c r="J228" s="9">
        <v>1.5471858450407407</v>
      </c>
      <c r="K228" s="9"/>
      <c r="L228" s="9"/>
      <c r="M228" s="14"/>
      <c r="N228" s="12"/>
      <c r="O228" s="9">
        <v>330.671986</v>
      </c>
    </row>
    <row r="229" spans="1:15">
      <c r="A229" s="7">
        <v>35186</v>
      </c>
      <c r="B229" s="8">
        <v>6.2539999999999996</v>
      </c>
      <c r="C229" s="9">
        <v>127.81</v>
      </c>
      <c r="D229" s="9">
        <v>20.436520626798849</v>
      </c>
      <c r="E229" s="10"/>
      <c r="F229" s="11"/>
      <c r="G229" s="12"/>
      <c r="H229" s="13">
        <v>128.35448600000001</v>
      </c>
      <c r="I229" s="9">
        <v>191.94309799999999</v>
      </c>
      <c r="J229" s="9">
        <v>1.4954140208235494</v>
      </c>
      <c r="K229" s="9"/>
      <c r="L229" s="9"/>
      <c r="M229" s="14"/>
      <c r="N229" s="12"/>
      <c r="O229" s="9">
        <v>319.75309800000002</v>
      </c>
    </row>
    <row r="230" spans="1:15">
      <c r="A230" s="7">
        <v>35217</v>
      </c>
      <c r="B230" s="8">
        <v>6.0410000000000004</v>
      </c>
      <c r="C230" s="9">
        <v>116.61199999999999</v>
      </c>
      <c r="D230" s="9">
        <v>19.30342658500248</v>
      </c>
      <c r="E230" s="10"/>
      <c r="F230" s="11"/>
      <c r="G230" s="12"/>
      <c r="H230" s="13">
        <v>107.114581</v>
      </c>
      <c r="I230" s="9">
        <v>172.93318500000001</v>
      </c>
      <c r="J230" s="9">
        <v>1.6144691356258958</v>
      </c>
      <c r="K230" s="9"/>
      <c r="L230" s="9"/>
      <c r="M230" s="14"/>
      <c r="N230" s="12"/>
      <c r="O230" s="9">
        <v>289.545185</v>
      </c>
    </row>
    <row r="231" spans="1:15">
      <c r="A231" s="7">
        <v>35247</v>
      </c>
      <c r="B231" s="8">
        <v>6.29</v>
      </c>
      <c r="C231" s="9">
        <v>125.55200000000001</v>
      </c>
      <c r="D231" s="9">
        <v>19.960572337042926</v>
      </c>
      <c r="E231" s="10"/>
      <c r="F231" s="11"/>
      <c r="G231" s="12"/>
      <c r="H231" s="13">
        <v>116.96228600000001</v>
      </c>
      <c r="I231" s="9">
        <v>210.28857300000001</v>
      </c>
      <c r="J231" s="9">
        <v>1.7979177749655133</v>
      </c>
      <c r="K231" s="9"/>
      <c r="L231" s="9"/>
      <c r="M231" s="14"/>
      <c r="N231" s="12"/>
      <c r="O231" s="9">
        <v>335.84057300000001</v>
      </c>
    </row>
    <row r="232" spans="1:15">
      <c r="A232" s="7">
        <v>35278</v>
      </c>
      <c r="B232" s="8">
        <v>6.21</v>
      </c>
      <c r="C232" s="9">
        <v>129.571</v>
      </c>
      <c r="D232" s="9">
        <v>20.86489533011272</v>
      </c>
      <c r="E232" s="10"/>
      <c r="F232" s="11"/>
      <c r="G232" s="12"/>
      <c r="H232" s="13">
        <v>135.02442500000001</v>
      </c>
      <c r="I232" s="9">
        <v>255.28375600000001</v>
      </c>
      <c r="J232" s="9">
        <v>1.8906487178153137</v>
      </c>
      <c r="K232" s="9"/>
      <c r="L232" s="9"/>
      <c r="M232" s="14"/>
      <c r="N232" s="12"/>
      <c r="O232" s="9">
        <v>384.85475600000001</v>
      </c>
    </row>
    <row r="233" spans="1:15">
      <c r="A233" s="7">
        <v>35309</v>
      </c>
      <c r="B233" s="8">
        <v>6.3319999999999999</v>
      </c>
      <c r="C233" s="9">
        <v>141.46</v>
      </c>
      <c r="D233" s="9">
        <v>22.340492735312701</v>
      </c>
      <c r="E233" s="10"/>
      <c r="F233" s="11"/>
      <c r="G233" s="12"/>
      <c r="H233" s="13">
        <v>125.313434</v>
      </c>
      <c r="I233" s="9">
        <v>207.92727500000001</v>
      </c>
      <c r="J233" s="9">
        <v>1.6592576578820752</v>
      </c>
      <c r="K233" s="9"/>
      <c r="L233" s="9"/>
      <c r="M233" s="14"/>
      <c r="N233" s="12"/>
      <c r="O233" s="9">
        <v>349.38727500000005</v>
      </c>
    </row>
    <row r="234" spans="1:15">
      <c r="A234" s="7">
        <v>35339</v>
      </c>
      <c r="B234" s="8">
        <v>6.4630000000000001</v>
      </c>
      <c r="C234" s="9">
        <v>149.333</v>
      </c>
      <c r="D234" s="9">
        <v>23.105833204394244</v>
      </c>
      <c r="E234" s="10"/>
      <c r="F234" s="11"/>
      <c r="G234" s="12"/>
      <c r="H234" s="13">
        <v>134.62359599999999</v>
      </c>
      <c r="I234" s="9">
        <v>241.643967</v>
      </c>
      <c r="J234" s="9">
        <v>1.7949599786355432</v>
      </c>
      <c r="K234" s="9"/>
      <c r="L234" s="9"/>
      <c r="M234" s="14"/>
      <c r="N234" s="12"/>
      <c r="O234" s="9">
        <v>390.976967</v>
      </c>
    </row>
    <row r="235" spans="1:15">
      <c r="A235" s="7">
        <v>35370</v>
      </c>
      <c r="B235" s="8">
        <v>5.84</v>
      </c>
      <c r="C235" s="9">
        <v>137.404</v>
      </c>
      <c r="D235" s="9">
        <v>23.528082191780822</v>
      </c>
      <c r="E235" s="10"/>
      <c r="F235" s="11"/>
      <c r="G235" s="12"/>
      <c r="H235" s="13">
        <v>128.46530999999999</v>
      </c>
      <c r="I235" s="9">
        <v>332.76012537999998</v>
      </c>
      <c r="J235" s="9">
        <v>2.5902722328697139</v>
      </c>
      <c r="K235" s="9"/>
      <c r="L235" s="9"/>
      <c r="M235" s="14"/>
      <c r="N235" s="12"/>
      <c r="O235" s="9">
        <v>470.16412537999997</v>
      </c>
    </row>
    <row r="236" spans="1:15">
      <c r="A236" s="7">
        <v>35400</v>
      </c>
      <c r="B236" s="8">
        <v>6.28</v>
      </c>
      <c r="C236" s="9">
        <v>149.209</v>
      </c>
      <c r="D236" s="9">
        <v>23.759394904458599</v>
      </c>
      <c r="E236" s="10"/>
      <c r="F236" s="11"/>
      <c r="G236" s="12"/>
      <c r="H236" s="13">
        <v>135.77957599999999</v>
      </c>
      <c r="I236" s="9">
        <v>454.49844719999999</v>
      </c>
      <c r="J236" s="9">
        <v>3.3473255742085981</v>
      </c>
      <c r="K236" s="9"/>
      <c r="L236" s="9"/>
      <c r="M236" s="14"/>
      <c r="N236" s="12"/>
      <c r="O236" s="9">
        <v>603.70744719999993</v>
      </c>
    </row>
    <row r="237" spans="1:15">
      <c r="A237" s="7">
        <v>35431</v>
      </c>
      <c r="B237" s="8">
        <v>6.1870000000000003</v>
      </c>
      <c r="C237" s="9">
        <v>148.864</v>
      </c>
      <c r="D237" s="9">
        <v>24.060772587683854</v>
      </c>
      <c r="E237" s="10"/>
      <c r="F237" s="11"/>
      <c r="G237" s="12"/>
      <c r="H237" s="13">
        <v>134.95843300000001</v>
      </c>
      <c r="I237" s="9">
        <v>496.26948143999994</v>
      </c>
      <c r="J237" s="9">
        <v>3.6772024571447113</v>
      </c>
      <c r="K237" s="9"/>
      <c r="L237" s="9"/>
      <c r="M237" s="14"/>
      <c r="N237" s="12"/>
      <c r="O237" s="9">
        <v>645.13348143999997</v>
      </c>
    </row>
    <row r="238" spans="1:15">
      <c r="A238" s="7">
        <v>35462</v>
      </c>
      <c r="B238" s="8">
        <v>5.7380000000000004</v>
      </c>
      <c r="C238" s="9">
        <v>121.545</v>
      </c>
      <c r="D238" s="9">
        <v>21.182467758800975</v>
      </c>
      <c r="E238" s="10"/>
      <c r="F238" s="11"/>
      <c r="G238" s="12"/>
      <c r="H238" s="13">
        <v>125.513025</v>
      </c>
      <c r="I238" s="9">
        <v>298.60559873</v>
      </c>
      <c r="J238" s="9">
        <v>2.3790805673753779</v>
      </c>
      <c r="K238" s="9"/>
      <c r="L238" s="9"/>
      <c r="M238" s="14"/>
      <c r="N238" s="12"/>
      <c r="O238" s="9">
        <v>420.15059873000001</v>
      </c>
    </row>
    <row r="239" spans="1:15">
      <c r="A239" s="7">
        <v>35490</v>
      </c>
      <c r="B239" s="8">
        <v>6.4290000000000003</v>
      </c>
      <c r="C239" s="9">
        <v>125.292</v>
      </c>
      <c r="D239" s="9">
        <v>19.488567428838078</v>
      </c>
      <c r="E239" s="10"/>
      <c r="F239" s="11"/>
      <c r="G239" s="12"/>
      <c r="H239" s="13">
        <v>136.73074199999999</v>
      </c>
      <c r="I239" s="9">
        <v>214.58011388</v>
      </c>
      <c r="J239" s="9">
        <v>1.5693626081543535</v>
      </c>
      <c r="K239" s="9"/>
      <c r="L239" s="9"/>
      <c r="M239" s="14"/>
      <c r="N239" s="12"/>
      <c r="O239" s="9">
        <v>339.87211388000003</v>
      </c>
    </row>
    <row r="240" spans="1:15">
      <c r="A240" s="7">
        <v>35521</v>
      </c>
      <c r="B240" s="8">
        <v>6.0839999999999996</v>
      </c>
      <c r="C240" s="9">
        <v>112.434</v>
      </c>
      <c r="D240" s="9">
        <v>18.480276134122288</v>
      </c>
      <c r="E240" s="10"/>
      <c r="F240" s="11"/>
      <c r="G240" s="12"/>
      <c r="H240" s="13">
        <v>133.80695900000001</v>
      </c>
      <c r="I240" s="9">
        <v>213.51062970999999</v>
      </c>
      <c r="J240" s="9">
        <v>1.595661625566126</v>
      </c>
      <c r="K240" s="9"/>
      <c r="L240" s="9"/>
      <c r="M240" s="14"/>
      <c r="N240" s="12"/>
      <c r="O240" s="9">
        <v>325.94462970999996</v>
      </c>
    </row>
    <row r="241" spans="1:15">
      <c r="A241" s="7">
        <v>35551</v>
      </c>
      <c r="B241" s="8">
        <v>6.3129999999999997</v>
      </c>
      <c r="C241" s="9">
        <v>122.831</v>
      </c>
      <c r="D241" s="9">
        <v>19.456835102170128</v>
      </c>
      <c r="E241" s="10"/>
      <c r="F241" s="11"/>
      <c r="G241" s="12"/>
      <c r="H241" s="13">
        <v>141.058391</v>
      </c>
      <c r="I241" s="9">
        <v>251.84588305000003</v>
      </c>
      <c r="J241" s="9">
        <v>1.7854016429976152</v>
      </c>
      <c r="K241" s="9"/>
      <c r="L241" s="9"/>
      <c r="M241" s="14"/>
      <c r="N241" s="12"/>
      <c r="O241" s="9">
        <v>374.67688305000001</v>
      </c>
    </row>
    <row r="242" spans="1:15">
      <c r="A242" s="7">
        <v>35582</v>
      </c>
      <c r="B242" s="8">
        <v>5.89</v>
      </c>
      <c r="C242" s="9">
        <v>107.788</v>
      </c>
      <c r="D242" s="9">
        <v>18.300169779286929</v>
      </c>
      <c r="E242" s="10"/>
      <c r="F242" s="11"/>
      <c r="G242" s="12"/>
      <c r="H242" s="13">
        <v>126.267821</v>
      </c>
      <c r="I242" s="9">
        <v>247.22170438999999</v>
      </c>
      <c r="J242" s="9">
        <v>1.9579153455891187</v>
      </c>
      <c r="K242" s="9"/>
      <c r="L242" s="9"/>
      <c r="M242" s="14"/>
      <c r="N242" s="12"/>
      <c r="O242" s="9">
        <v>355.00970438999997</v>
      </c>
    </row>
    <row r="243" spans="1:15">
      <c r="A243" s="7">
        <v>35612</v>
      </c>
      <c r="B243" s="8">
        <v>6.202</v>
      </c>
      <c r="C243" s="9">
        <v>112.1</v>
      </c>
      <c r="D243" s="9">
        <v>18.074814575943243</v>
      </c>
      <c r="E243" s="10"/>
      <c r="F243" s="11"/>
      <c r="G243" s="12"/>
      <c r="H243" s="13">
        <v>129.44946200000001</v>
      </c>
      <c r="I243" s="9">
        <v>252.41646628000001</v>
      </c>
      <c r="J243" s="9">
        <v>1.9499228685863521</v>
      </c>
      <c r="K243" s="9"/>
      <c r="L243" s="9"/>
      <c r="M243" s="14"/>
      <c r="N243" s="12"/>
      <c r="O243" s="9">
        <v>364.51646628000003</v>
      </c>
    </row>
    <row r="244" spans="1:15">
      <c r="A244" s="7">
        <v>35643</v>
      </c>
      <c r="B244" s="8">
        <v>6.2</v>
      </c>
      <c r="C244" s="9">
        <v>113.514</v>
      </c>
      <c r="D244" s="9">
        <v>18.308709677419355</v>
      </c>
      <c r="E244" s="10"/>
      <c r="F244" s="11"/>
      <c r="G244" s="12"/>
      <c r="H244" s="13">
        <v>137.41342700000001</v>
      </c>
      <c r="I244" s="9">
        <v>268.14433113000001</v>
      </c>
      <c r="J244" s="9">
        <v>1.9513692146692476</v>
      </c>
      <c r="K244" s="9"/>
      <c r="L244" s="9"/>
      <c r="M244" s="14"/>
      <c r="N244" s="12"/>
      <c r="O244" s="9">
        <v>381.65833113000002</v>
      </c>
    </row>
    <row r="245" spans="1:15">
      <c r="A245" s="7">
        <v>35674</v>
      </c>
      <c r="B245" s="8">
        <v>5.96</v>
      </c>
      <c r="C245" s="9">
        <v>107.886</v>
      </c>
      <c r="D245" s="9">
        <v>18.101677852348992</v>
      </c>
      <c r="E245" s="10"/>
      <c r="F245" s="11"/>
      <c r="G245" s="12"/>
      <c r="H245" s="13">
        <v>137.515815</v>
      </c>
      <c r="I245" s="9">
        <v>295.44715771</v>
      </c>
      <c r="J245" s="9">
        <v>2.148459489623066</v>
      </c>
      <c r="K245" s="9"/>
      <c r="L245" s="9"/>
      <c r="M245" s="14"/>
      <c r="N245" s="12"/>
      <c r="O245" s="9">
        <v>403.33315771000002</v>
      </c>
    </row>
    <row r="246" spans="1:15">
      <c r="A246" s="7">
        <v>35704</v>
      </c>
      <c r="B246" s="8">
        <v>6.4939999999999998</v>
      </c>
      <c r="C246" s="9">
        <v>125.623</v>
      </c>
      <c r="D246" s="9">
        <v>19.344471820141671</v>
      </c>
      <c r="E246" s="10"/>
      <c r="F246" s="11"/>
      <c r="G246" s="12"/>
      <c r="H246" s="13">
        <v>136.15530799999999</v>
      </c>
      <c r="I246" s="9">
        <v>360.27979269999997</v>
      </c>
      <c r="J246" s="9">
        <v>2.64609436086032</v>
      </c>
      <c r="K246" s="9"/>
      <c r="L246" s="9"/>
      <c r="M246" s="14"/>
      <c r="N246" s="12"/>
      <c r="O246" s="9">
        <v>485.90279269999996</v>
      </c>
    </row>
    <row r="247" spans="1:15">
      <c r="A247" s="7">
        <v>35735</v>
      </c>
      <c r="B247" s="8">
        <v>6.0460000000000003</v>
      </c>
      <c r="C247" s="9">
        <v>113.20861876000001</v>
      </c>
      <c r="D247" s="9">
        <v>18.724548256698643</v>
      </c>
      <c r="E247" s="10"/>
      <c r="F247" s="11"/>
      <c r="G247" s="12"/>
      <c r="H247" s="13">
        <v>131.07351499999999</v>
      </c>
      <c r="I247" s="9">
        <v>377.66170641999997</v>
      </c>
      <c r="J247" s="9">
        <v>2.8812968540593422</v>
      </c>
      <c r="K247" s="9"/>
      <c r="L247" s="9"/>
      <c r="M247" s="14"/>
      <c r="N247" s="12"/>
      <c r="O247" s="9">
        <v>490.87032518000001</v>
      </c>
    </row>
    <row r="248" spans="1:15">
      <c r="A248" s="7">
        <v>35765</v>
      </c>
      <c r="B248" s="8">
        <v>6.1157899999999996</v>
      </c>
      <c r="C248" s="9">
        <v>101.91879557999999</v>
      </c>
      <c r="D248" s="9">
        <v>16.664861870665931</v>
      </c>
      <c r="E248" s="10"/>
      <c r="F248" s="11"/>
      <c r="G248" s="12"/>
      <c r="H248" s="13">
        <v>136.075841</v>
      </c>
      <c r="I248" s="9">
        <v>283.37145465999998</v>
      </c>
      <c r="J248" s="9">
        <v>2.0824523484664703</v>
      </c>
      <c r="K248" s="9"/>
      <c r="L248" s="9"/>
      <c r="M248" s="14"/>
      <c r="N248" s="12"/>
      <c r="O248" s="9">
        <v>385.29025023999998</v>
      </c>
    </row>
    <row r="249" spans="1:15">
      <c r="A249" s="7">
        <v>35796</v>
      </c>
      <c r="B249" s="8">
        <v>6.32</v>
      </c>
      <c r="C249" s="9">
        <v>94.510999999999996</v>
      </c>
      <c r="D249" s="9">
        <v>14.954272151898733</v>
      </c>
      <c r="E249" s="10"/>
      <c r="F249" s="11"/>
      <c r="G249" s="12"/>
      <c r="H249" s="13">
        <v>139.014546</v>
      </c>
      <c r="I249" s="9">
        <v>269.13882114999996</v>
      </c>
      <c r="J249" s="9">
        <v>1.9360479093317327</v>
      </c>
      <c r="K249" s="9"/>
      <c r="L249" s="9"/>
      <c r="M249" s="14"/>
      <c r="N249" s="12"/>
      <c r="O249" s="9">
        <v>363.64982114999998</v>
      </c>
    </row>
    <row r="250" spans="1:15">
      <c r="A250" s="7">
        <v>35827</v>
      </c>
      <c r="B250" s="8">
        <v>5.7510000000000003</v>
      </c>
      <c r="C250" s="9">
        <v>80.58</v>
      </c>
      <c r="D250" s="9">
        <v>14.011476264997391</v>
      </c>
      <c r="E250" s="10"/>
      <c r="F250" s="11"/>
      <c r="G250" s="12"/>
      <c r="H250" s="13">
        <v>124.33543899999999</v>
      </c>
      <c r="I250" s="9">
        <v>215.51622563999999</v>
      </c>
      <c r="J250" s="9">
        <v>1.7333451136164002</v>
      </c>
      <c r="K250" s="9"/>
      <c r="L250" s="9"/>
      <c r="M250" s="14"/>
      <c r="N250" s="12"/>
      <c r="O250" s="9">
        <v>296.09622564</v>
      </c>
    </row>
    <row r="251" spans="1:15">
      <c r="A251" s="7">
        <v>35855</v>
      </c>
      <c r="B251" s="8">
        <v>6</v>
      </c>
      <c r="C251" s="9">
        <v>78.974000000000004</v>
      </c>
      <c r="D251" s="9">
        <v>13.162333333333335</v>
      </c>
      <c r="E251" s="10"/>
      <c r="F251" s="11"/>
      <c r="G251" s="12"/>
      <c r="H251" s="13">
        <v>136.920714</v>
      </c>
      <c r="I251" s="9">
        <v>259.04289468000002</v>
      </c>
      <c r="J251" s="9">
        <v>1.8919189588801006</v>
      </c>
      <c r="K251" s="9"/>
      <c r="L251" s="9"/>
      <c r="M251" s="14"/>
      <c r="N251" s="12"/>
      <c r="O251" s="9">
        <v>338.01689468000001</v>
      </c>
    </row>
    <row r="252" spans="1:15">
      <c r="A252" s="7">
        <v>35886</v>
      </c>
      <c r="B252" s="8">
        <v>6.0537859999999997</v>
      </c>
      <c r="C252" s="9">
        <v>81.564980950000006</v>
      </c>
      <c r="D252" s="9">
        <v>13.473383590037708</v>
      </c>
      <c r="E252" s="10"/>
      <c r="F252" s="11"/>
      <c r="G252" s="12"/>
      <c r="H252" s="13">
        <v>133.97225299999999</v>
      </c>
      <c r="I252" s="9">
        <v>262.49764140999997</v>
      </c>
      <c r="J252" s="9">
        <v>1.9593433381313665</v>
      </c>
      <c r="K252" s="9"/>
      <c r="L252" s="9"/>
      <c r="M252" s="14"/>
      <c r="N252" s="12"/>
      <c r="O252" s="9">
        <v>344.06262235999998</v>
      </c>
    </row>
    <row r="253" spans="1:15">
      <c r="A253" s="7">
        <v>35916</v>
      </c>
      <c r="B253" s="8">
        <v>5.8823220000000003</v>
      </c>
      <c r="C253" s="9">
        <v>76.101861129999989</v>
      </c>
      <c r="D253" s="9">
        <v>12.937384442742166</v>
      </c>
      <c r="E253" s="10"/>
      <c r="F253" s="11"/>
      <c r="G253" s="12"/>
      <c r="H253" s="13">
        <v>142.99667199999999</v>
      </c>
      <c r="I253" s="9">
        <v>258.29884815000003</v>
      </c>
      <c r="J253" s="9">
        <v>1.8063276895702862</v>
      </c>
      <c r="K253" s="9"/>
      <c r="L253" s="9"/>
      <c r="M253" s="14"/>
      <c r="N253" s="12"/>
      <c r="O253" s="9">
        <v>334.40070928</v>
      </c>
    </row>
    <row r="254" spans="1:15">
      <c r="A254" s="7">
        <v>35947</v>
      </c>
      <c r="B254" s="8">
        <v>5.4109999999999996</v>
      </c>
      <c r="C254" s="9">
        <v>62.249414289999997</v>
      </c>
      <c r="D254" s="9">
        <v>11.504234760672704</v>
      </c>
      <c r="E254" s="10"/>
      <c r="F254" s="11"/>
      <c r="G254" s="12"/>
      <c r="H254" s="13">
        <v>133.59263300000001</v>
      </c>
      <c r="I254" s="9">
        <v>223.49758374000001</v>
      </c>
      <c r="J254" s="9">
        <v>1.6729783575715587</v>
      </c>
      <c r="K254" s="9"/>
      <c r="L254" s="9"/>
      <c r="M254" s="14"/>
      <c r="N254" s="12"/>
      <c r="O254" s="9">
        <v>285.74699802999999</v>
      </c>
    </row>
    <row r="255" spans="1:15">
      <c r="A255" s="7">
        <v>35977</v>
      </c>
      <c r="B255" s="8">
        <v>5.5730000000000004</v>
      </c>
      <c r="C255" s="9">
        <v>66.149809279999999</v>
      </c>
      <c r="D255" s="9">
        <v>11.869694828638076</v>
      </c>
      <c r="E255" s="10"/>
      <c r="F255" s="11"/>
      <c r="G255" s="12"/>
      <c r="H255" s="13">
        <v>136.24351300000001</v>
      </c>
      <c r="I255" s="9">
        <v>247.99450812000001</v>
      </c>
      <c r="J255" s="9">
        <v>1.8202298418420846</v>
      </c>
      <c r="K255" s="9"/>
      <c r="L255" s="9"/>
      <c r="M255" s="14"/>
      <c r="N255" s="12"/>
      <c r="O255" s="9">
        <v>314.14431739999998</v>
      </c>
    </row>
    <row r="256" spans="1:15">
      <c r="A256" s="7">
        <v>36008</v>
      </c>
      <c r="B256" s="8">
        <v>5.5684360000000002</v>
      </c>
      <c r="C256" s="9">
        <v>64.302328869999997</v>
      </c>
      <c r="D256" s="9">
        <v>11.547646209815467</v>
      </c>
      <c r="E256" s="10"/>
      <c r="F256" s="11"/>
      <c r="G256" s="12"/>
      <c r="H256" s="13">
        <v>132.463188</v>
      </c>
      <c r="I256" s="9">
        <v>222.25502883999997</v>
      </c>
      <c r="J256" s="9">
        <v>1.6778625986262685</v>
      </c>
      <c r="K256" s="9"/>
      <c r="L256" s="9"/>
      <c r="M256" s="14"/>
      <c r="N256" s="12"/>
      <c r="O256" s="9">
        <v>286.55735770999996</v>
      </c>
    </row>
    <row r="257" spans="1:15">
      <c r="A257" s="7">
        <v>36039</v>
      </c>
      <c r="B257" s="8">
        <v>5.5179999999999998</v>
      </c>
      <c r="C257" s="9">
        <v>70.884753060000008</v>
      </c>
      <c r="D257" s="9">
        <v>12.846095154041322</v>
      </c>
      <c r="E257" s="10"/>
      <c r="F257" s="11"/>
      <c r="G257" s="12"/>
      <c r="H257" s="13">
        <v>134.11787100000001</v>
      </c>
      <c r="I257" s="9">
        <v>203.79279540000002</v>
      </c>
      <c r="J257" s="9">
        <v>1.5195051478262729</v>
      </c>
      <c r="K257" s="9"/>
      <c r="L257" s="9"/>
      <c r="M257" s="14"/>
      <c r="N257" s="12"/>
      <c r="O257" s="9">
        <v>274.67754846000003</v>
      </c>
    </row>
    <row r="258" spans="1:15">
      <c r="A258" s="7">
        <v>36069</v>
      </c>
      <c r="B258" s="8">
        <v>5.8408319999999998</v>
      </c>
      <c r="C258" s="9">
        <v>73.691710790000002</v>
      </c>
      <c r="D258" s="9">
        <v>12.616646188419733</v>
      </c>
      <c r="E258" s="10"/>
      <c r="F258" s="11"/>
      <c r="G258" s="12"/>
      <c r="H258" s="13">
        <v>134.95062200000001</v>
      </c>
      <c r="I258" s="9">
        <v>227.00110762</v>
      </c>
      <c r="J258" s="9">
        <v>1.6821049377601238</v>
      </c>
      <c r="K258" s="9"/>
      <c r="L258" s="9"/>
      <c r="M258" s="14"/>
      <c r="N258" s="12"/>
      <c r="O258" s="9">
        <v>300.69281840999997</v>
      </c>
    </row>
    <row r="259" spans="1:15">
      <c r="A259" s="7">
        <v>36100</v>
      </c>
      <c r="B259" s="8">
        <v>5.5878079999999999</v>
      </c>
      <c r="C259" s="9">
        <v>62.647984960000002</v>
      </c>
      <c r="D259" s="9">
        <v>11.211549315939275</v>
      </c>
      <c r="E259" s="10"/>
      <c r="F259" s="11"/>
      <c r="G259" s="12"/>
      <c r="H259" s="13">
        <v>135.18320199999999</v>
      </c>
      <c r="I259" s="9">
        <v>239.31434625999998</v>
      </c>
      <c r="J259" s="9">
        <v>1.7702964770726468</v>
      </c>
      <c r="K259" s="9"/>
      <c r="L259" s="9"/>
      <c r="M259" s="14"/>
      <c r="N259" s="12"/>
      <c r="O259" s="9">
        <v>301.96233122000001</v>
      </c>
    </row>
    <row r="260" spans="1:15">
      <c r="A260" s="7">
        <v>36130</v>
      </c>
      <c r="B260" s="8">
        <v>5.4448460000000001</v>
      </c>
      <c r="C260" s="9">
        <v>51.058148979999999</v>
      </c>
      <c r="D260" s="9">
        <v>9.3773357373192923</v>
      </c>
      <c r="E260" s="10"/>
      <c r="F260" s="11"/>
      <c r="G260" s="12"/>
      <c r="H260" s="13">
        <v>130.85525799999999</v>
      </c>
      <c r="I260" s="9">
        <v>235.64164926999999</v>
      </c>
      <c r="J260" s="9">
        <v>1.8007808999925705</v>
      </c>
      <c r="K260" s="9"/>
      <c r="L260" s="9"/>
      <c r="M260" s="14"/>
      <c r="N260" s="12"/>
      <c r="O260" s="9">
        <v>286.69979824999996</v>
      </c>
    </row>
    <row r="261" spans="1:15">
      <c r="A261" s="7">
        <v>36161</v>
      </c>
      <c r="B261" s="8">
        <v>5.5469999999999997</v>
      </c>
      <c r="C261" s="9">
        <v>58.595999999999997</v>
      </c>
      <c r="D261" s="9">
        <v>10.563547863710113</v>
      </c>
      <c r="E261" s="10"/>
      <c r="F261" s="11"/>
      <c r="G261" s="12"/>
      <c r="H261" s="13">
        <v>136.97360900000001</v>
      </c>
      <c r="I261" s="9">
        <v>229.24640600000001</v>
      </c>
      <c r="J261" s="9">
        <v>1.6736538350245265</v>
      </c>
      <c r="K261" s="9"/>
      <c r="L261" s="9"/>
      <c r="M261" s="14"/>
      <c r="N261" s="12"/>
      <c r="O261" s="9">
        <v>287.84240599999998</v>
      </c>
    </row>
    <row r="262" spans="1:15">
      <c r="A262" s="7">
        <v>36192</v>
      </c>
      <c r="B262" s="8">
        <v>5.085</v>
      </c>
      <c r="C262" s="9">
        <v>50.524999999999999</v>
      </c>
      <c r="D262" s="9">
        <v>9.9360865290068823</v>
      </c>
      <c r="E262" s="10"/>
      <c r="F262" s="11"/>
      <c r="G262" s="12"/>
      <c r="H262" s="13">
        <v>125.18931000000001</v>
      </c>
      <c r="I262" s="9">
        <v>199.28679</v>
      </c>
      <c r="J262" s="9">
        <v>1.5918834443611838</v>
      </c>
      <c r="K262" s="9"/>
      <c r="L262" s="9"/>
      <c r="M262" s="14"/>
      <c r="N262" s="12"/>
      <c r="O262" s="9">
        <v>249.81179</v>
      </c>
    </row>
    <row r="263" spans="1:15">
      <c r="A263" s="7">
        <v>36220</v>
      </c>
      <c r="B263" s="8">
        <v>5.6879999999999997</v>
      </c>
      <c r="C263" s="9">
        <v>71.998999999999995</v>
      </c>
      <c r="D263" s="9">
        <v>12.658052039381152</v>
      </c>
      <c r="E263" s="10"/>
      <c r="F263" s="11"/>
      <c r="G263" s="12"/>
      <c r="H263" s="13">
        <v>138.495462</v>
      </c>
      <c r="I263" s="9">
        <v>208.09424799999999</v>
      </c>
      <c r="J263" s="9">
        <v>1.5025347761936054</v>
      </c>
      <c r="K263" s="9"/>
      <c r="L263" s="9"/>
      <c r="M263" s="14"/>
      <c r="N263" s="12"/>
      <c r="O263" s="9">
        <v>280.09324800000002</v>
      </c>
    </row>
    <row r="264" spans="1:15">
      <c r="A264" s="7">
        <v>36251</v>
      </c>
      <c r="B264" s="8">
        <v>5.5439999999999996</v>
      </c>
      <c r="C264" s="9">
        <v>85.114999999999995</v>
      </c>
      <c r="D264" s="9">
        <v>15.352633477633479</v>
      </c>
      <c r="E264" s="10"/>
      <c r="F264" s="11"/>
      <c r="G264" s="12"/>
      <c r="H264" s="13">
        <v>134.65072900000001</v>
      </c>
      <c r="I264" s="9">
        <v>227.69317000000001</v>
      </c>
      <c r="J264" s="9">
        <v>1.6909909934464595</v>
      </c>
      <c r="K264" s="9"/>
      <c r="L264" s="9"/>
      <c r="M264" s="14"/>
      <c r="N264" s="12"/>
      <c r="O264" s="9">
        <v>312.80817000000002</v>
      </c>
    </row>
    <row r="265" spans="1:15">
      <c r="A265" s="7">
        <v>36281</v>
      </c>
      <c r="B265" s="8">
        <v>5.6609999999999996</v>
      </c>
      <c r="C265" s="9">
        <v>90.414000000000001</v>
      </c>
      <c r="D265" s="9">
        <v>15.971383147853738</v>
      </c>
      <c r="E265" s="10"/>
      <c r="F265" s="11"/>
      <c r="G265" s="12"/>
      <c r="H265" s="13">
        <v>132.38351</v>
      </c>
      <c r="I265" s="9">
        <v>272.98307199999999</v>
      </c>
      <c r="J265" s="9">
        <v>2.0620625031017834</v>
      </c>
      <c r="K265" s="9"/>
      <c r="L265" s="9"/>
      <c r="M265" s="14"/>
      <c r="N265" s="12"/>
      <c r="O265" s="9">
        <v>363.39707199999998</v>
      </c>
    </row>
    <row r="266" spans="1:15">
      <c r="A266" s="7">
        <v>36312</v>
      </c>
      <c r="B266" s="8">
        <v>5.2569999999999997</v>
      </c>
      <c r="C266" s="9">
        <v>87.034000000000006</v>
      </c>
      <c r="D266" s="9">
        <v>16.55583032147613</v>
      </c>
      <c r="E266" s="10"/>
      <c r="F266" s="11"/>
      <c r="G266" s="12"/>
      <c r="H266" s="13">
        <v>134.97744900000001</v>
      </c>
      <c r="I266" s="9">
        <v>271.647581</v>
      </c>
      <c r="J266" s="9">
        <v>2.0125404874113451</v>
      </c>
      <c r="K266" s="9"/>
      <c r="L266" s="9"/>
      <c r="M266" s="14"/>
      <c r="N266" s="12"/>
      <c r="O266" s="9">
        <v>358.68158099999999</v>
      </c>
    </row>
    <row r="267" spans="1:15">
      <c r="A267" s="7">
        <v>36342</v>
      </c>
      <c r="B267" s="8">
        <v>5.5940000000000003</v>
      </c>
      <c r="C267" s="9">
        <v>100.54600000000001</v>
      </c>
      <c r="D267" s="9">
        <v>17.973900607794064</v>
      </c>
      <c r="E267" s="10">
        <v>8.7129660499999986</v>
      </c>
      <c r="F267" s="11">
        <v>8.6214526107909834E-2</v>
      </c>
      <c r="G267" s="12"/>
      <c r="H267" s="13">
        <v>132.891853</v>
      </c>
      <c r="I267" s="9">
        <v>287.69371799999999</v>
      </c>
      <c r="J267" s="9">
        <v>2.164870994762937</v>
      </c>
      <c r="K267" s="9">
        <v>27.782045580000023</v>
      </c>
      <c r="L267" s="11">
        <v>0.21609248103748757</v>
      </c>
      <c r="M267" s="14"/>
      <c r="N267" s="12"/>
      <c r="O267" s="9">
        <v>388.23971799999998</v>
      </c>
    </row>
    <row r="268" spans="1:15">
      <c r="A268" s="7">
        <v>36373</v>
      </c>
      <c r="B268" s="8">
        <v>5.7270000000000003</v>
      </c>
      <c r="C268" s="9">
        <v>108.72</v>
      </c>
      <c r="D268" s="9">
        <v>18.983761131482449</v>
      </c>
      <c r="E268" s="10">
        <v>9.4805871999999933</v>
      </c>
      <c r="F268" s="11">
        <v>8.636139441634344E-2</v>
      </c>
      <c r="G268" s="12"/>
      <c r="H268" s="13">
        <v>140.863789</v>
      </c>
      <c r="I268" s="9">
        <v>340.03397699999999</v>
      </c>
      <c r="J268" s="9">
        <v>2.4139204220894555</v>
      </c>
      <c r="K268" s="9">
        <v>33.26936758999998</v>
      </c>
      <c r="L268" s="11">
        <v>0.20640110963929689</v>
      </c>
      <c r="M268" s="14"/>
      <c r="N268" s="12"/>
      <c r="O268" s="9">
        <v>448.75397699999996</v>
      </c>
    </row>
    <row r="269" spans="1:15">
      <c r="A269" s="7">
        <v>36404</v>
      </c>
      <c r="B269" s="8">
        <v>5.4669999999999996</v>
      </c>
      <c r="C269" s="9">
        <v>119.23</v>
      </c>
      <c r="D269" s="9">
        <v>21.80903603438815</v>
      </c>
      <c r="E269" s="10">
        <v>10.38757843</v>
      </c>
      <c r="F269" s="11">
        <v>8.6804778212426312E-2</v>
      </c>
      <c r="G269" s="12"/>
      <c r="H269" s="13">
        <v>134.35978700000001</v>
      </c>
      <c r="I269" s="9">
        <v>358.27911499999999</v>
      </c>
      <c r="J269" s="9">
        <v>2.6665650712887774</v>
      </c>
      <c r="K269" s="9">
        <v>35.344554679999995</v>
      </c>
      <c r="L269" s="11">
        <v>0.20121224321085524</v>
      </c>
      <c r="M269" s="14"/>
      <c r="N269" s="12"/>
      <c r="O269" s="9">
        <v>477.50911500000001</v>
      </c>
    </row>
    <row r="270" spans="1:15">
      <c r="A270" s="7">
        <v>36434</v>
      </c>
      <c r="B270" s="8">
        <v>5.4390000000000001</v>
      </c>
      <c r="C270" s="9">
        <v>115.26600000000001</v>
      </c>
      <c r="D270" s="9">
        <v>21.192498621070051</v>
      </c>
      <c r="E270" s="10">
        <v>10.529373669999993</v>
      </c>
      <c r="F270" s="11">
        <v>8.5572609804917737E-2</v>
      </c>
      <c r="G270" s="12"/>
      <c r="H270" s="13">
        <v>137.956142</v>
      </c>
      <c r="I270" s="9">
        <v>350.17262399999998</v>
      </c>
      <c r="J270" s="9">
        <v>2.5382894804350209</v>
      </c>
      <c r="K270" s="9">
        <v>34.454172649999983</v>
      </c>
      <c r="L270" s="11">
        <v>0.2063068082898365</v>
      </c>
      <c r="M270" s="14"/>
      <c r="N270" s="12"/>
      <c r="O270" s="9">
        <v>465.438624</v>
      </c>
    </row>
    <row r="271" spans="1:15">
      <c r="A271" s="7">
        <v>36465</v>
      </c>
      <c r="B271" s="8">
        <v>5.3209999999999997</v>
      </c>
      <c r="C271" s="9">
        <v>123.584</v>
      </c>
      <c r="D271" s="9">
        <v>23.225709453110319</v>
      </c>
      <c r="E271" s="10">
        <v>11.391073369999996</v>
      </c>
      <c r="F271" s="11">
        <v>8.6018889351103536E-2</v>
      </c>
      <c r="G271" s="12"/>
      <c r="H271" s="13">
        <v>134.18562399999999</v>
      </c>
      <c r="I271" s="9">
        <v>378.47696500000001</v>
      </c>
      <c r="J271" s="9">
        <v>2.8205477883383399</v>
      </c>
      <c r="K271" s="9">
        <v>37.878484640000011</v>
      </c>
      <c r="L271" s="11">
        <v>0.19740397676761032</v>
      </c>
      <c r="M271" s="14"/>
      <c r="N271" s="12"/>
      <c r="O271" s="9">
        <v>502.06096500000001</v>
      </c>
    </row>
    <row r="272" spans="1:15">
      <c r="A272" s="7">
        <v>36495</v>
      </c>
      <c r="B272" s="8">
        <v>5.5330000000000004</v>
      </c>
      <c r="C272" s="9">
        <v>133.51900000000001</v>
      </c>
      <c r="D272" s="9">
        <v>24.131393457437195</v>
      </c>
      <c r="E272" s="10">
        <v>12.74667139000001</v>
      </c>
      <c r="F272" s="11">
        <v>8.9406899140458324E-2</v>
      </c>
      <c r="G272" s="12"/>
      <c r="H272" s="13">
        <v>136.17642599999999</v>
      </c>
      <c r="I272" s="9">
        <v>305.94887899999998</v>
      </c>
      <c r="J272" s="9">
        <v>2.2467095663092231</v>
      </c>
      <c r="K272" s="9">
        <v>30.060781050000013</v>
      </c>
      <c r="L272" s="11">
        <v>0.21800787680688727</v>
      </c>
      <c r="M272" s="14"/>
      <c r="N272" s="12"/>
      <c r="O272" s="9">
        <v>439.46787899999998</v>
      </c>
    </row>
    <row r="273" spans="1:15">
      <c r="A273" s="7">
        <v>36526</v>
      </c>
      <c r="B273" s="15">
        <v>5.6</v>
      </c>
      <c r="C273" s="16">
        <v>143.19999999999999</v>
      </c>
      <c r="D273" s="9">
        <v>25.571428571428569</v>
      </c>
      <c r="E273" s="10">
        <v>12.945532369999995</v>
      </c>
      <c r="F273" s="11">
        <v>8.5807026677961751E-2</v>
      </c>
      <c r="G273" s="12"/>
      <c r="H273" s="17">
        <v>138.25799499999999</v>
      </c>
      <c r="I273" s="16">
        <v>336.93582504</v>
      </c>
      <c r="J273" s="9">
        <v>2.4370078926719572</v>
      </c>
      <c r="K273" s="16">
        <v>33.134172290000009</v>
      </c>
      <c r="L273" s="18">
        <v>0.21101705548991595</v>
      </c>
      <c r="M273" s="14"/>
      <c r="N273" s="12"/>
      <c r="O273" s="9">
        <v>480.13582503999999</v>
      </c>
    </row>
    <row r="274" spans="1:15">
      <c r="A274" s="7">
        <v>36557</v>
      </c>
      <c r="B274" s="15">
        <v>5.55</v>
      </c>
      <c r="C274" s="16">
        <v>156.53</v>
      </c>
      <c r="D274" s="9">
        <v>28.203603603603604</v>
      </c>
      <c r="E274" s="10">
        <v>13.932909720000001</v>
      </c>
      <c r="F274" s="11">
        <v>8.8107686507020277E-2</v>
      </c>
      <c r="G274" s="12"/>
      <c r="H274" s="17">
        <v>131.94439399999999</v>
      </c>
      <c r="I274" s="16">
        <v>355.21101384000002</v>
      </c>
      <c r="J274" s="9">
        <v>2.6921266078193518</v>
      </c>
      <c r="K274" s="16">
        <v>35.064815279999998</v>
      </c>
      <c r="L274" s="18">
        <v>0.20420967892539496</v>
      </c>
      <c r="M274" s="14"/>
      <c r="N274" s="12"/>
      <c r="O274" s="9">
        <v>511.74101384000005</v>
      </c>
    </row>
    <row r="275" spans="1:15">
      <c r="A275" s="7">
        <v>36586</v>
      </c>
      <c r="B275" s="15">
        <v>5.9660000000000002</v>
      </c>
      <c r="C275" s="16">
        <v>169.5</v>
      </c>
      <c r="D275" s="9">
        <v>28.410995641971169</v>
      </c>
      <c r="E275" s="10">
        <v>15.107362019999998</v>
      </c>
      <c r="F275" s="11">
        <v>8.8354393791006E-2</v>
      </c>
      <c r="G275" s="12"/>
      <c r="H275" s="17">
        <v>139.098536</v>
      </c>
      <c r="I275" s="16">
        <v>373.23931931999999</v>
      </c>
      <c r="J275" s="9">
        <v>2.6832728082774358</v>
      </c>
      <c r="K275" s="16">
        <v>36.906585860000007</v>
      </c>
      <c r="L275" s="18">
        <v>0.20510857832764948</v>
      </c>
      <c r="M275" s="14"/>
      <c r="N275" s="12"/>
      <c r="O275" s="9">
        <v>542.73931932000005</v>
      </c>
    </row>
    <row r="276" spans="1:15">
      <c r="A276" s="7">
        <v>36617</v>
      </c>
      <c r="B276" s="15">
        <v>5.851</v>
      </c>
      <c r="C276" s="16">
        <v>144.1</v>
      </c>
      <c r="D276" s="9">
        <v>24.628268672021875</v>
      </c>
      <c r="E276" s="10">
        <v>12.889709930000008</v>
      </c>
      <c r="F276" s="11">
        <v>8.875806013386689E-2</v>
      </c>
      <c r="G276" s="12"/>
      <c r="H276" s="17">
        <v>131.81723099999999</v>
      </c>
      <c r="I276" s="16">
        <v>373.26850496000003</v>
      </c>
      <c r="J276" s="9">
        <v>2.8317125320285332</v>
      </c>
      <c r="K276" s="16">
        <v>37.247421999999979</v>
      </c>
      <c r="L276" s="18">
        <v>0.19431010857737055</v>
      </c>
      <c r="M276" s="14"/>
      <c r="N276" s="12"/>
      <c r="O276" s="9">
        <v>517.36850496</v>
      </c>
    </row>
    <row r="277" spans="1:15">
      <c r="A277" s="7">
        <v>36647</v>
      </c>
      <c r="B277" s="15">
        <v>5.9459999999999997</v>
      </c>
      <c r="C277" s="16">
        <v>164.27799999999999</v>
      </c>
      <c r="D277" s="9">
        <v>27.628321560713083</v>
      </c>
      <c r="E277" s="10">
        <v>14.737513699999999</v>
      </c>
      <c r="F277" s="11">
        <v>8.9207151790877751E-2</v>
      </c>
      <c r="G277" s="12"/>
      <c r="H277" s="17">
        <v>138.93768299999999</v>
      </c>
      <c r="I277" s="16">
        <v>410.86823211000001</v>
      </c>
      <c r="J277" s="9">
        <v>2.9572123504463512</v>
      </c>
      <c r="K277" s="16">
        <v>40.974549430000053</v>
      </c>
      <c r="L277" s="18">
        <v>0.19195392245671755</v>
      </c>
      <c r="M277" s="14"/>
      <c r="N277" s="12"/>
      <c r="O277" s="9">
        <v>575.14623211000003</v>
      </c>
    </row>
    <row r="278" spans="1:15">
      <c r="A278" s="7">
        <v>36678</v>
      </c>
      <c r="B278" s="15">
        <v>5.72</v>
      </c>
      <c r="C278" s="16">
        <v>169.79</v>
      </c>
      <c r="D278" s="9">
        <v>29.683566433566433</v>
      </c>
      <c r="E278" s="10">
        <v>15.177474899999995</v>
      </c>
      <c r="F278" s="11">
        <v>8.9388970381618818E-2</v>
      </c>
      <c r="G278" s="12"/>
      <c r="H278" s="17">
        <v>131.28850499999999</v>
      </c>
      <c r="I278" s="16">
        <v>505.62194903</v>
      </c>
      <c r="J278" s="9">
        <v>3.8512278666742383</v>
      </c>
      <c r="K278" s="16">
        <v>51.371463840000011</v>
      </c>
      <c r="L278" s="18">
        <v>0.17672962897541863</v>
      </c>
      <c r="M278" s="14"/>
      <c r="N278" s="12"/>
      <c r="O278" s="9">
        <v>675.41194902999996</v>
      </c>
    </row>
    <row r="279" spans="1:15">
      <c r="A279" s="7">
        <v>36708</v>
      </c>
      <c r="B279" s="15">
        <v>5.8490000000000002</v>
      </c>
      <c r="C279" s="16">
        <v>172.023</v>
      </c>
      <c r="D279" s="9">
        <v>29.410668490340228</v>
      </c>
      <c r="E279" s="10">
        <v>15.324350920000011</v>
      </c>
      <c r="F279" s="11">
        <v>8.9649592985738505E-2</v>
      </c>
      <c r="G279" s="12"/>
      <c r="H279" s="17">
        <v>138.808042</v>
      </c>
      <c r="I279" s="16">
        <v>563.57178010000007</v>
      </c>
      <c r="J279" s="9">
        <v>4.0600801796483816</v>
      </c>
      <c r="K279" s="16">
        <v>56.024672480000021</v>
      </c>
      <c r="L279" s="18">
        <v>0.16924856817594514</v>
      </c>
      <c r="M279" s="14">
        <v>-0.57344569872093576</v>
      </c>
      <c r="N279" s="12"/>
      <c r="O279" s="9">
        <v>735.59478010000009</v>
      </c>
    </row>
    <row r="280" spans="1:15">
      <c r="A280" s="7">
        <v>36739</v>
      </c>
      <c r="B280" s="15">
        <v>5.82</v>
      </c>
      <c r="C280" s="16">
        <v>173.81399999999999</v>
      </c>
      <c r="D280" s="9">
        <v>29.864948453608246</v>
      </c>
      <c r="E280" s="10">
        <v>15.54900796000001</v>
      </c>
      <c r="F280" s="11">
        <v>8.9327254050377683E-2</v>
      </c>
      <c r="G280" s="12"/>
      <c r="H280" s="17">
        <v>131.11003600000001</v>
      </c>
      <c r="I280" s="16">
        <v>489.31635931000005</v>
      </c>
      <c r="J280" s="9">
        <v>3.7321045301978257</v>
      </c>
      <c r="K280" s="16">
        <v>50.712716660000041</v>
      </c>
      <c r="L280" s="18">
        <v>0.18293102343065698</v>
      </c>
      <c r="M280" s="14">
        <v>-1.9577574726663549E-2</v>
      </c>
      <c r="N280" s="12"/>
      <c r="O280" s="9">
        <v>663.13035931000002</v>
      </c>
    </row>
    <row r="281" spans="1:15">
      <c r="A281" s="7">
        <v>36770</v>
      </c>
      <c r="B281" s="15">
        <v>5.8860000000000001</v>
      </c>
      <c r="C281" s="16">
        <v>184.87</v>
      </c>
      <c r="D281" s="9">
        <v>31.408426775399253</v>
      </c>
      <c r="E281" s="10">
        <v>16.550651909999996</v>
      </c>
      <c r="F281" s="11">
        <v>8.9536078574294201E-2</v>
      </c>
      <c r="G281" s="12"/>
      <c r="H281" s="17">
        <v>137.41342155957449</v>
      </c>
      <c r="I281" s="16">
        <v>558.03339412999992</v>
      </c>
      <c r="J281" s="9">
        <v>4.0609817279607512</v>
      </c>
      <c r="K281" s="16">
        <v>56.411212309999982</v>
      </c>
      <c r="L281" s="18">
        <v>0.17960176367472624</v>
      </c>
      <c r="M281" s="14">
        <v>-1.1548246542131047E-2</v>
      </c>
      <c r="N281" s="12"/>
      <c r="O281" s="9">
        <v>742.90339412999992</v>
      </c>
    </row>
    <row r="282" spans="1:15">
      <c r="A282" s="7">
        <v>36800</v>
      </c>
      <c r="B282" s="15">
        <v>5.944</v>
      </c>
      <c r="C282" s="16">
        <v>187.78200000000001</v>
      </c>
      <c r="D282" s="9">
        <v>31.591857335127862</v>
      </c>
      <c r="E282" s="10">
        <v>17.113185590000011</v>
      </c>
      <c r="F282" s="11">
        <v>9.0617713154517832E-2</v>
      </c>
      <c r="G282" s="12"/>
      <c r="H282" s="17">
        <v>135.49253200000001</v>
      </c>
      <c r="I282" s="16">
        <v>639.24039307999988</v>
      </c>
      <c r="J282" s="9">
        <v>4.7179013016008868</v>
      </c>
      <c r="K282" s="16">
        <v>65.821200880000035</v>
      </c>
      <c r="L282" s="18">
        <v>0.16721198448453553</v>
      </c>
      <c r="M282" s="14">
        <v>-4.5439484736828462E-2</v>
      </c>
      <c r="N282" s="12"/>
      <c r="O282" s="9">
        <v>827.02239307999992</v>
      </c>
    </row>
    <row r="283" spans="1:15">
      <c r="A283" s="7">
        <v>36831</v>
      </c>
      <c r="B283" s="15">
        <v>5.7560000000000002</v>
      </c>
      <c r="C283" s="16">
        <v>188.364</v>
      </c>
      <c r="D283" s="9">
        <v>32.724808895066019</v>
      </c>
      <c r="E283" s="10">
        <v>17.103449579999996</v>
      </c>
      <c r="F283" s="11">
        <v>9.060734118194147E-2</v>
      </c>
      <c r="G283" s="12"/>
      <c r="H283" s="17">
        <v>133.68092200000001</v>
      </c>
      <c r="I283" s="16">
        <v>631.15331071000003</v>
      </c>
      <c r="J283" s="9">
        <v>4.7213416938431942</v>
      </c>
      <c r="K283" s="16">
        <v>65.567875420000021</v>
      </c>
      <c r="L283" s="18">
        <v>0.17543025070446078</v>
      </c>
      <c r="M283" s="14">
        <v>5.3894489079524099E-2</v>
      </c>
      <c r="N283" s="12"/>
      <c r="O283" s="9">
        <v>819.51731071000006</v>
      </c>
    </row>
    <row r="284" spans="1:15">
      <c r="A284" s="7">
        <v>36861</v>
      </c>
      <c r="B284" s="15">
        <v>6.0439999999999996</v>
      </c>
      <c r="C284" s="16">
        <v>162.541</v>
      </c>
      <c r="D284" s="9">
        <v>26.892951687624091</v>
      </c>
      <c r="E284" s="10">
        <v>14.887004910000002</v>
      </c>
      <c r="F284" s="11">
        <v>9.1226866697065076E-2</v>
      </c>
      <c r="G284" s="12"/>
      <c r="H284" s="17">
        <v>138.06219200000001</v>
      </c>
      <c r="I284" s="16">
        <v>949.8596730999999</v>
      </c>
      <c r="J284" s="9">
        <v>6.8799405495459602</v>
      </c>
      <c r="K284" s="16">
        <v>99.462769949999995</v>
      </c>
      <c r="L284" s="18">
        <v>0.1699510333601422</v>
      </c>
      <c r="M284" s="14">
        <v>0.56034077203397814</v>
      </c>
      <c r="N284" s="12"/>
      <c r="O284" s="9">
        <v>1112.4006730999999</v>
      </c>
    </row>
    <row r="285" spans="1:15">
      <c r="A285" s="7">
        <v>36892</v>
      </c>
      <c r="B285" s="15">
        <v>6</v>
      </c>
      <c r="C285" s="16">
        <v>168.4</v>
      </c>
      <c r="D285" s="9">
        <v>28.066666666666666</v>
      </c>
      <c r="E285" s="10">
        <v>15.327950090000005</v>
      </c>
      <c r="F285" s="11">
        <v>9.1434529539136541E-2</v>
      </c>
      <c r="G285" s="12"/>
      <c r="H285" s="17">
        <v>139.347364</v>
      </c>
      <c r="I285" s="16">
        <v>1210.2063491100002</v>
      </c>
      <c r="J285" s="9">
        <v>8.6848169521886351</v>
      </c>
      <c r="K285" s="16">
        <v>127.14157490999996</v>
      </c>
      <c r="L285" s="18">
        <v>0.16073588863310248</v>
      </c>
      <c r="M285" s="14">
        <v>0.25702600381348084</v>
      </c>
      <c r="N285" s="12"/>
      <c r="O285" s="9">
        <v>1378.6063491100003</v>
      </c>
    </row>
    <row r="286" spans="1:15">
      <c r="A286" s="7">
        <v>36923</v>
      </c>
      <c r="B286" s="15">
        <v>5.4968599999999999</v>
      </c>
      <c r="C286" s="16">
        <v>156.76417072999999</v>
      </c>
      <c r="D286" s="9">
        <v>28.518858171756239</v>
      </c>
      <c r="E286" s="10">
        <v>14.384325630000003</v>
      </c>
      <c r="F286" s="11">
        <v>9.2067006263996456E-2</v>
      </c>
      <c r="G286" s="12"/>
      <c r="H286" s="17">
        <v>126.14925599999999</v>
      </c>
      <c r="I286" s="16">
        <v>800.72411697999996</v>
      </c>
      <c r="J286" s="9">
        <v>6.3474343200248446</v>
      </c>
      <c r="K286" s="16">
        <v>81.480795940000007</v>
      </c>
      <c r="L286" s="18">
        <v>0.17671187935287067</v>
      </c>
      <c r="M286" s="14">
        <v>-0.19483677678264755</v>
      </c>
      <c r="N286" s="12"/>
      <c r="O286" s="9">
        <v>957.4882877099999</v>
      </c>
    </row>
    <row r="287" spans="1:15">
      <c r="A287" s="7">
        <v>36951</v>
      </c>
      <c r="B287" s="15">
        <v>6.0892280000000003</v>
      </c>
      <c r="C287" s="16">
        <v>149.29131552000001</v>
      </c>
      <c r="D287" s="9">
        <v>24.517281257985413</v>
      </c>
      <c r="E287" s="10">
        <v>13.645371340000008</v>
      </c>
      <c r="F287" s="11">
        <v>9.1864300732850693E-2</v>
      </c>
      <c r="G287" s="12"/>
      <c r="H287" s="17">
        <v>141.53338099999999</v>
      </c>
      <c r="I287" s="16">
        <v>713.18949044999999</v>
      </c>
      <c r="J287" s="9">
        <v>5.0390196673815062</v>
      </c>
      <c r="K287" s="16">
        <v>74.142665370000032</v>
      </c>
      <c r="L287" s="18">
        <v>0.18328678344332822</v>
      </c>
      <c r="M287" s="14">
        <v>-2.2617070402207951E-2</v>
      </c>
      <c r="N287" s="12"/>
      <c r="O287" s="9">
        <v>862.48080597000001</v>
      </c>
    </row>
    <row r="288" spans="1:15">
      <c r="A288" s="7">
        <v>36982</v>
      </c>
      <c r="B288" s="15">
        <v>5.7070869999999996</v>
      </c>
      <c r="C288" s="16">
        <v>143.67489381000001</v>
      </c>
      <c r="D288" s="9">
        <v>25.174821026909179</v>
      </c>
      <c r="E288" s="10">
        <v>13.070898700000003</v>
      </c>
      <c r="F288" s="11">
        <v>9.132918044030669E-2</v>
      </c>
      <c r="G288" s="12"/>
      <c r="H288" s="17">
        <v>137.416281</v>
      </c>
      <c r="I288" s="16">
        <v>672.14644178999993</v>
      </c>
      <c r="J288" s="9">
        <v>4.8913159117586655</v>
      </c>
      <c r="K288" s="16">
        <v>67.995994249999981</v>
      </c>
      <c r="L288" s="18">
        <v>0.18716995245278456</v>
      </c>
      <c r="M288" s="14">
        <v>-0.28429853134992733</v>
      </c>
      <c r="N288" s="12"/>
      <c r="O288" s="9">
        <v>815.82133559999988</v>
      </c>
    </row>
    <row r="289" spans="1:15">
      <c r="A289" s="7">
        <v>37012</v>
      </c>
      <c r="B289" s="15">
        <v>5.9767599999999996</v>
      </c>
      <c r="C289" s="16">
        <v>155.09994921000001</v>
      </c>
      <c r="D289" s="9">
        <v>25.950506496831061</v>
      </c>
      <c r="E289" s="10">
        <v>14.091553769999997</v>
      </c>
      <c r="F289" s="11">
        <v>9.136329351191845E-2</v>
      </c>
      <c r="G289" s="12"/>
      <c r="H289" s="17">
        <v>139.543488</v>
      </c>
      <c r="I289" s="16">
        <v>616.00548046999995</v>
      </c>
      <c r="J289" s="9">
        <v>4.4144337317266995</v>
      </c>
      <c r="K289" s="16">
        <v>62.015521329999949</v>
      </c>
      <c r="L289" s="18">
        <v>0.1928437372399085</v>
      </c>
      <c r="M289" s="14">
        <v>-0.17616766118298433</v>
      </c>
      <c r="N289" s="12"/>
      <c r="O289" s="9">
        <v>771.10542967999993</v>
      </c>
    </row>
    <row r="290" spans="1:15">
      <c r="A290" s="7">
        <v>37043</v>
      </c>
      <c r="B290" s="15">
        <v>5.7939170000000004</v>
      </c>
      <c r="C290" s="16">
        <v>139.20870423000002</v>
      </c>
      <c r="D290" s="9">
        <v>24.02669976632389</v>
      </c>
      <c r="E290" s="10">
        <v>12.710626899999999</v>
      </c>
      <c r="F290" s="11">
        <v>9.1558612471186657E-2</v>
      </c>
      <c r="G290" s="12"/>
      <c r="H290" s="17">
        <v>131.18439799999999</v>
      </c>
      <c r="I290" s="16">
        <v>469.35876437000002</v>
      </c>
      <c r="J290" s="9">
        <v>3.5778550767142296</v>
      </c>
      <c r="K290" s="16">
        <v>46.600597840000034</v>
      </c>
      <c r="L290" s="18">
        <v>0.2058195681911201</v>
      </c>
      <c r="M290" s="14">
        <v>-0.11512574470183168</v>
      </c>
      <c r="N290" s="12"/>
      <c r="O290" s="9">
        <v>608.56746859999998</v>
      </c>
    </row>
    <row r="291" spans="1:15">
      <c r="A291" s="7">
        <v>37073</v>
      </c>
      <c r="B291" s="15">
        <v>5.7425090000000001</v>
      </c>
      <c r="C291" s="16">
        <v>140.65582927999992</v>
      </c>
      <c r="D291" s="9">
        <v>24.493793441159589</v>
      </c>
      <c r="E291" s="10">
        <v>12.904902110000005</v>
      </c>
      <c r="F291" s="11">
        <v>9.2398501054147084E-2</v>
      </c>
      <c r="G291" s="12"/>
      <c r="H291" s="17">
        <v>139.26222000000001</v>
      </c>
      <c r="I291" s="16">
        <v>389.71589588999967</v>
      </c>
      <c r="J291" s="9">
        <v>2.7984323091359569</v>
      </c>
      <c r="K291" s="16">
        <v>38.143782499999993</v>
      </c>
      <c r="L291" s="18">
        <v>0.21048517157009536</v>
      </c>
      <c r="M291" s="14">
        <v>-6.5114976075248521E-2</v>
      </c>
      <c r="N291" s="12"/>
      <c r="O291" s="9">
        <v>530.37172516999954</v>
      </c>
    </row>
    <row r="292" spans="1:15">
      <c r="A292" s="7">
        <v>37104</v>
      </c>
      <c r="B292" s="15">
        <v>5.8572129999999998</v>
      </c>
      <c r="C292" s="16">
        <v>150.99652565000002</v>
      </c>
      <c r="D292" s="9">
        <v>25.779585896910362</v>
      </c>
      <c r="E292" s="10">
        <v>13.701614649999994</v>
      </c>
      <c r="F292" s="11">
        <v>9.1308820124497952E-2</v>
      </c>
      <c r="G292" s="12"/>
      <c r="H292" s="17">
        <v>141.479625</v>
      </c>
      <c r="I292" s="16">
        <v>398.04095147000004</v>
      </c>
      <c r="J292" s="9">
        <v>2.8134153696689546</v>
      </c>
      <c r="K292" s="16">
        <v>39.097993189999997</v>
      </c>
      <c r="L292" s="18">
        <v>0.20941292892644092</v>
      </c>
      <c r="M292" s="14">
        <v>-5.2371906193634299E-2</v>
      </c>
      <c r="N292" s="12"/>
      <c r="O292" s="9">
        <v>549.03747712000006</v>
      </c>
    </row>
    <row r="293" spans="1:15">
      <c r="A293" s="7">
        <v>37135</v>
      </c>
      <c r="B293" s="15">
        <v>5.7353420000000002</v>
      </c>
      <c r="C293" s="16">
        <v>144.21615309000023</v>
      </c>
      <c r="D293" s="9">
        <v>25.145170608832085</v>
      </c>
      <c r="E293" s="10">
        <v>13.212573979999993</v>
      </c>
      <c r="F293" s="11">
        <v>9.2215236192721053E-2</v>
      </c>
      <c r="G293" s="12"/>
      <c r="H293" s="17">
        <v>135.26244199999999</v>
      </c>
      <c r="I293" s="16">
        <v>318.94450264000028</v>
      </c>
      <c r="J293" s="9">
        <v>2.3579679467859993</v>
      </c>
      <c r="K293" s="16">
        <v>30.930954629999984</v>
      </c>
      <c r="L293" s="18">
        <v>0.2239248342230023</v>
      </c>
      <c r="M293" s="14">
        <v>7.351178569357808E-2</v>
      </c>
      <c r="N293" s="12"/>
      <c r="O293" s="9">
        <v>463.16065573000049</v>
      </c>
    </row>
    <row r="294" spans="1:15">
      <c r="A294" s="7">
        <v>37165</v>
      </c>
      <c r="B294" s="15">
        <v>6.0128810000000001</v>
      </c>
      <c r="C294" s="16">
        <v>121.09608294999998</v>
      </c>
      <c r="D294" s="9">
        <v>20.139444460983011</v>
      </c>
      <c r="E294" s="10">
        <v>11.048666809999991</v>
      </c>
      <c r="F294" s="11">
        <v>9.1950845136729437E-2</v>
      </c>
      <c r="G294" s="12"/>
      <c r="H294" s="17">
        <v>139.76734200000001</v>
      </c>
      <c r="I294" s="16">
        <v>255.00766457000017</v>
      </c>
      <c r="J294" s="9">
        <v>1.8245153762028339</v>
      </c>
      <c r="K294" s="16">
        <v>23.964475699999991</v>
      </c>
      <c r="L294" s="18">
        <v>0.2503738656548255</v>
      </c>
      <c r="M294" s="14">
        <v>4.4519995480352792E-2</v>
      </c>
      <c r="N294" s="12"/>
      <c r="O294" s="9">
        <v>376.10374752000018</v>
      </c>
    </row>
    <row r="295" spans="1:15">
      <c r="A295" s="7">
        <v>37196</v>
      </c>
      <c r="B295" s="15">
        <v>5.8362030000000003</v>
      </c>
      <c r="C295" s="16">
        <v>102.85647091000004</v>
      </c>
      <c r="D295" s="9">
        <v>17.623867934340193</v>
      </c>
      <c r="E295" s="10">
        <v>9.4644116499999953</v>
      </c>
      <c r="F295" s="11">
        <v>9.2782289588278777E-2</v>
      </c>
      <c r="G295" s="12"/>
      <c r="H295" s="17">
        <v>136.02800199999999</v>
      </c>
      <c r="I295" s="16">
        <v>350.60910772999983</v>
      </c>
      <c r="J295" s="9">
        <v>2.5774774500473798</v>
      </c>
      <c r="K295" s="16">
        <v>34.608374430000026</v>
      </c>
      <c r="L295" s="18">
        <v>0.21216749608023652</v>
      </c>
      <c r="M295" s="14">
        <v>-0.14800077904314923</v>
      </c>
      <c r="N295" s="12"/>
      <c r="O295" s="9">
        <v>453.46557863999988</v>
      </c>
    </row>
    <row r="296" spans="1:15">
      <c r="A296" s="7">
        <v>37226</v>
      </c>
      <c r="B296" s="15">
        <v>5.8824649999999998</v>
      </c>
      <c r="C296" s="16">
        <v>102.25752313</v>
      </c>
      <c r="D296" s="9">
        <v>17.383447777419839</v>
      </c>
      <c r="E296" s="10">
        <v>9.2680771700000033</v>
      </c>
      <c r="F296" s="11">
        <v>9.1476739546175259E-2</v>
      </c>
      <c r="G296" s="12"/>
      <c r="H296" s="17">
        <v>139.19395800000001</v>
      </c>
      <c r="I296" s="16">
        <v>321.1278125100003</v>
      </c>
      <c r="J296" s="9">
        <v>2.307052814102752</v>
      </c>
      <c r="K296" s="16">
        <v>29.172915409999991</v>
      </c>
      <c r="L296" s="18">
        <v>0.21460616111491068</v>
      </c>
      <c r="M296" s="14">
        <v>-4.6474837291277105E-3</v>
      </c>
      <c r="N296" s="12"/>
      <c r="O296" s="9">
        <v>423.38533564000028</v>
      </c>
    </row>
    <row r="297" spans="1:15">
      <c r="A297" s="7">
        <v>37257</v>
      </c>
      <c r="B297" s="15">
        <v>5.9140350000000002</v>
      </c>
      <c r="C297" s="16">
        <v>104.22085550000001</v>
      </c>
      <c r="D297" s="9">
        <v>17.622630826500014</v>
      </c>
      <c r="E297" s="10">
        <v>9.3436628099999943</v>
      </c>
      <c r="F297" s="11">
        <v>9.0493336623973422E-2</v>
      </c>
      <c r="G297" s="12"/>
      <c r="H297" s="17">
        <v>137.516156</v>
      </c>
      <c r="I297" s="16">
        <v>327.41963142999981</v>
      </c>
      <c r="J297" s="9">
        <v>2.3809539253700476</v>
      </c>
      <c r="K297" s="16">
        <v>32.161639120000011</v>
      </c>
      <c r="L297" s="18">
        <v>0.21530069960105952</v>
      </c>
      <c r="M297" s="14">
        <v>-0.17231215580663495</v>
      </c>
      <c r="N297" s="12"/>
      <c r="O297" s="9">
        <v>431.64048692999984</v>
      </c>
    </row>
    <row r="298" spans="1:15">
      <c r="A298" s="7">
        <v>37288</v>
      </c>
      <c r="B298" s="15">
        <v>5.2895859999999999</v>
      </c>
      <c r="C298" s="16">
        <v>99.49372434</v>
      </c>
      <c r="D298" s="9">
        <v>18.809359435691185</v>
      </c>
      <c r="E298" s="10">
        <v>8.9879922000000008</v>
      </c>
      <c r="F298" s="11">
        <v>9.1341551643437074E-2</v>
      </c>
      <c r="G298" s="12"/>
      <c r="H298" s="17">
        <v>125.408871</v>
      </c>
      <c r="I298" s="16">
        <v>239.71973666999995</v>
      </c>
      <c r="J298" s="9">
        <v>1.911505420298377</v>
      </c>
      <c r="K298" s="16">
        <v>22.801269170000015</v>
      </c>
      <c r="L298" s="18">
        <v>0.23996154037657458</v>
      </c>
      <c r="M298" s="14">
        <v>-7.2542528584127242E-2</v>
      </c>
      <c r="N298" s="12"/>
      <c r="O298" s="9">
        <v>339.21346100999995</v>
      </c>
    </row>
    <row r="299" spans="1:15">
      <c r="A299" s="7">
        <v>37316</v>
      </c>
      <c r="B299" s="15">
        <v>5.8012779999999999</v>
      </c>
      <c r="C299" s="16">
        <v>131.3070295</v>
      </c>
      <c r="D299" s="9">
        <v>22.634155698106522</v>
      </c>
      <c r="E299" s="10">
        <v>11.813035499999994</v>
      </c>
      <c r="F299" s="11">
        <v>9.0813057575108713E-2</v>
      </c>
      <c r="G299" s="12"/>
      <c r="H299" s="17">
        <v>137.18317400000001</v>
      </c>
      <c r="I299" s="16">
        <v>318.95816646000026</v>
      </c>
      <c r="J299" s="9">
        <v>2.3250531181032468</v>
      </c>
      <c r="K299" s="16">
        <v>30.780442440000005</v>
      </c>
      <c r="L299" s="18">
        <v>0.22400980963426875</v>
      </c>
      <c r="M299" s="14">
        <v>-3.0342421459819136E-2</v>
      </c>
      <c r="N299" s="12"/>
      <c r="O299" s="9">
        <v>450.26519596000026</v>
      </c>
    </row>
    <row r="300" spans="1:15">
      <c r="A300" s="7">
        <v>37347</v>
      </c>
      <c r="B300" s="15">
        <v>5.8058709999999998</v>
      </c>
      <c r="C300" s="16">
        <v>140.67282282999997</v>
      </c>
      <c r="D300" s="9">
        <v>24.229408960343758</v>
      </c>
      <c r="E300" s="10">
        <v>12.536120730000002</v>
      </c>
      <c r="F300" s="11">
        <v>8.9934328361980995E-2</v>
      </c>
      <c r="G300" s="12"/>
      <c r="H300" s="17">
        <v>130.41852</v>
      </c>
      <c r="I300" s="16">
        <v>388.63561366000027</v>
      </c>
      <c r="J300" s="9">
        <v>2.9799112400600793</v>
      </c>
      <c r="K300" s="16">
        <v>38.102448490000015</v>
      </c>
      <c r="L300" s="18">
        <v>0.20639354608961225</v>
      </c>
      <c r="M300" s="14">
        <v>-0.15079850681529239</v>
      </c>
      <c r="N300" s="12"/>
      <c r="O300" s="9">
        <v>529.3084364900003</v>
      </c>
    </row>
    <row r="301" spans="1:15">
      <c r="A301" s="7">
        <v>37377</v>
      </c>
      <c r="B301" s="15">
        <v>5.917694</v>
      </c>
      <c r="C301" s="16">
        <v>150.13859781000002</v>
      </c>
      <c r="D301" s="9">
        <v>25.37113237183268</v>
      </c>
      <c r="E301" s="10">
        <v>13.422815039999989</v>
      </c>
      <c r="F301" s="11">
        <v>9.0135533349830113E-2</v>
      </c>
      <c r="G301" s="12"/>
      <c r="H301" s="17">
        <v>136.74944099999999</v>
      </c>
      <c r="I301" s="16">
        <v>377.1860803699999</v>
      </c>
      <c r="J301" s="9">
        <v>2.7582275847840574</v>
      </c>
      <c r="K301" s="16">
        <v>36.664783270000015</v>
      </c>
      <c r="L301" s="18">
        <v>0.21326044535125396</v>
      </c>
      <c r="M301" s="14">
        <v>-8.6100644853355224E-2</v>
      </c>
      <c r="N301" s="12"/>
      <c r="O301" s="9">
        <v>527.32467817999986</v>
      </c>
    </row>
    <row r="302" spans="1:15">
      <c r="A302" s="7">
        <v>37408</v>
      </c>
      <c r="B302" s="15">
        <v>5.5320169999999997</v>
      </c>
      <c r="C302" s="16">
        <v>134.34298112999994</v>
      </c>
      <c r="D302" s="9">
        <v>24.284629119903272</v>
      </c>
      <c r="E302" s="10">
        <v>12.219778459999997</v>
      </c>
      <c r="F302" s="11">
        <v>9.1717364512528918E-2</v>
      </c>
      <c r="G302" s="12"/>
      <c r="H302" s="17">
        <v>128.29872800000001</v>
      </c>
      <c r="I302" s="16">
        <v>314.82459849999952</v>
      </c>
      <c r="J302" s="9">
        <v>2.4538403724470244</v>
      </c>
      <c r="K302" s="16">
        <v>30.338784920000009</v>
      </c>
      <c r="L302" s="18">
        <v>0.2217744311361366</v>
      </c>
      <c r="M302" s="14">
        <v>-9.348872728308244E-2</v>
      </c>
      <c r="N302" s="12"/>
      <c r="O302" s="9">
        <v>449.16757962999947</v>
      </c>
    </row>
    <row r="303" spans="1:15">
      <c r="A303" s="7">
        <v>37438</v>
      </c>
      <c r="B303" s="15">
        <v>5.734369</v>
      </c>
      <c r="C303" s="16">
        <v>145.29378131000004</v>
      </c>
      <c r="D303" s="9">
        <v>25.337361671353907</v>
      </c>
      <c r="E303" s="10">
        <v>13.047968549999995</v>
      </c>
      <c r="F303" s="11">
        <v>9.0522379288471108E-2</v>
      </c>
      <c r="G303" s="12"/>
      <c r="H303" s="17">
        <v>134.73740699999999</v>
      </c>
      <c r="I303" s="16">
        <v>369.3876457100003</v>
      </c>
      <c r="J303" s="9">
        <v>2.7415374388940137</v>
      </c>
      <c r="K303" s="16">
        <v>36.178800430000003</v>
      </c>
      <c r="L303" s="18">
        <v>0.20943245898574345</v>
      </c>
      <c r="M303" s="14">
        <v>-0.12385262991530555</v>
      </c>
      <c r="N303" s="12"/>
      <c r="O303" s="9">
        <v>514.68142702000034</v>
      </c>
    </row>
    <row r="304" spans="1:15">
      <c r="A304" s="7">
        <v>37469</v>
      </c>
      <c r="B304" s="15">
        <v>5.6506869999999996</v>
      </c>
      <c r="C304" s="16">
        <v>151.66903436999985</v>
      </c>
      <c r="D304" s="9">
        <v>26.840813226781073</v>
      </c>
      <c r="E304" s="10">
        <v>13.670179220000005</v>
      </c>
      <c r="F304" s="11">
        <v>9.0793963231850239E-2</v>
      </c>
      <c r="G304" s="12"/>
      <c r="H304" s="17">
        <v>134.22110799999999</v>
      </c>
      <c r="I304" s="16">
        <v>348.48068843999994</v>
      </c>
      <c r="J304" s="9">
        <v>2.5963180727132724</v>
      </c>
      <c r="K304" s="16">
        <v>34.22588723999997</v>
      </c>
      <c r="L304" s="18">
        <v>0.2177159502859024</v>
      </c>
      <c r="M304" s="14">
        <v>6.7599159749893722E-3</v>
      </c>
      <c r="N304" s="12"/>
      <c r="O304" s="9">
        <v>500.14972280999979</v>
      </c>
    </row>
    <row r="305" spans="1:15">
      <c r="A305" s="7">
        <v>37500</v>
      </c>
      <c r="B305" s="15">
        <v>5.5295420000000002</v>
      </c>
      <c r="C305" s="16">
        <v>158.55543926000001</v>
      </c>
      <c r="D305" s="9">
        <v>28.674244496198781</v>
      </c>
      <c r="E305" s="10">
        <v>14.336039109999993</v>
      </c>
      <c r="F305" s="11">
        <v>9.1007016267276489E-2</v>
      </c>
      <c r="G305" s="12"/>
      <c r="H305" s="17">
        <v>129.877398</v>
      </c>
      <c r="I305" s="16">
        <v>349.25044399999985</v>
      </c>
      <c r="J305" s="9">
        <v>2.6890779256295221</v>
      </c>
      <c r="K305" s="16">
        <v>34.209593959999985</v>
      </c>
      <c r="L305" s="18">
        <v>0.21677815879884757</v>
      </c>
      <c r="M305" s="14">
        <v>3.2882402809727651E-2</v>
      </c>
      <c r="N305" s="12"/>
      <c r="O305" s="9">
        <v>507.80588325999986</v>
      </c>
    </row>
    <row r="306" spans="1:15">
      <c r="A306" s="7">
        <v>37530</v>
      </c>
      <c r="B306" s="15">
        <v>5.8506</v>
      </c>
      <c r="C306" s="16">
        <v>159.51089142000001</v>
      </c>
      <c r="D306" s="9">
        <v>27.264022736129629</v>
      </c>
      <c r="E306" s="10">
        <v>14.787626660000006</v>
      </c>
      <c r="F306" s="11">
        <v>9.3307141521835057E-2</v>
      </c>
      <c r="G306" s="12"/>
      <c r="H306" s="17">
        <v>137.52947</v>
      </c>
      <c r="I306" s="16">
        <v>389.39545971999985</v>
      </c>
      <c r="J306" s="9">
        <v>2.8313601420844554</v>
      </c>
      <c r="K306" s="16">
        <v>38.265147950000021</v>
      </c>
      <c r="L306" s="18">
        <v>0.21198212631794702</v>
      </c>
      <c r="M306" s="14">
        <v>-6.6976082992162844E-3</v>
      </c>
      <c r="N306" s="12"/>
      <c r="O306" s="9">
        <v>548.90635113999986</v>
      </c>
    </row>
    <row r="307" spans="1:15">
      <c r="A307" s="7">
        <v>37561</v>
      </c>
      <c r="B307" s="15">
        <v>5.6835630000000004</v>
      </c>
      <c r="C307" s="16">
        <v>141.56135884</v>
      </c>
      <c r="D307" s="9">
        <v>24.90715046881683</v>
      </c>
      <c r="E307" s="10">
        <v>12.58156211</v>
      </c>
      <c r="F307" s="11">
        <v>8.9570413309830316E-2</v>
      </c>
      <c r="G307" s="12"/>
      <c r="H307" s="17">
        <v>131.77422000000001</v>
      </c>
      <c r="I307" s="16">
        <v>455.69544772000029</v>
      </c>
      <c r="J307" s="9">
        <v>3.4581532542556523</v>
      </c>
      <c r="K307" s="16">
        <v>45.828671929999985</v>
      </c>
      <c r="L307" s="18">
        <v>0.19783828320223776</v>
      </c>
      <c r="M307" s="14">
        <v>-0.15252502609099494</v>
      </c>
      <c r="N307" s="12"/>
      <c r="O307" s="9">
        <v>597.25680656000031</v>
      </c>
    </row>
    <row r="308" spans="1:15">
      <c r="A308" s="7">
        <v>37591</v>
      </c>
      <c r="B308" s="15">
        <v>6.3513500000000001</v>
      </c>
      <c r="C308" s="16">
        <v>165.10308078000003</v>
      </c>
      <c r="D308" s="9">
        <v>25.994958674927382</v>
      </c>
      <c r="E308" s="10">
        <v>14.687969149999997</v>
      </c>
      <c r="F308" s="11">
        <v>8.9560092277764389E-2</v>
      </c>
      <c r="G308" s="12"/>
      <c r="H308" s="17">
        <v>135.58776499999999</v>
      </c>
      <c r="I308" s="16">
        <v>506.36656582999996</v>
      </c>
      <c r="J308" s="9">
        <v>3.7346036777728431</v>
      </c>
      <c r="K308" s="16">
        <v>50.727273779999969</v>
      </c>
      <c r="L308" s="18">
        <v>0.19135507454204687</v>
      </c>
      <c r="M308" s="14">
        <v>-0.17531611450046025</v>
      </c>
      <c r="N308" s="12"/>
      <c r="O308" s="9">
        <v>671.46964660999993</v>
      </c>
    </row>
    <row r="309" spans="1:15">
      <c r="A309" s="7">
        <v>37622</v>
      </c>
      <c r="B309" s="15">
        <v>5.8216400000000004</v>
      </c>
      <c r="C309" s="16">
        <v>181.69538936999982</v>
      </c>
      <c r="D309" s="9">
        <v>31.210344399516252</v>
      </c>
      <c r="E309" s="10">
        <v>16.336051660000003</v>
      </c>
      <c r="F309" s="11">
        <v>9.038520986659429E-2</v>
      </c>
      <c r="G309" s="12"/>
      <c r="H309" s="17">
        <v>129.71999700000001</v>
      </c>
      <c r="I309" s="16">
        <v>586.75626749000003</v>
      </c>
      <c r="J309" s="9">
        <v>4.5232522437539062</v>
      </c>
      <c r="K309" s="16">
        <v>58.922801170000007</v>
      </c>
      <c r="L309" s="18">
        <v>0.18132771347314719</v>
      </c>
      <c r="M309" s="14">
        <v>-6.1712485696192587E-2</v>
      </c>
      <c r="N309" s="12"/>
      <c r="O309" s="9">
        <v>768.45165685999984</v>
      </c>
    </row>
    <row r="310" spans="1:15">
      <c r="A310" s="7">
        <v>37653</v>
      </c>
      <c r="B310" s="15">
        <v>5.1577140000000004</v>
      </c>
      <c r="C310" s="16">
        <v>178.98293528999977</v>
      </c>
      <c r="D310" s="9">
        <v>34.701989154497468</v>
      </c>
      <c r="E310" s="10">
        <v>16.131563170000007</v>
      </c>
      <c r="F310" s="11">
        <v>9.0547306835376831E-2</v>
      </c>
      <c r="G310" s="12"/>
      <c r="H310" s="17">
        <v>119.21047299999999</v>
      </c>
      <c r="I310" s="16">
        <v>600.59882295999955</v>
      </c>
      <c r="J310" s="9">
        <v>5.0381380749994973</v>
      </c>
      <c r="K310" s="16">
        <v>60.052411600000049</v>
      </c>
      <c r="L310" s="18">
        <v>0.18028715350514701</v>
      </c>
      <c r="M310" s="14">
        <v>-7.3317548598330617E-3</v>
      </c>
      <c r="N310" s="12"/>
      <c r="O310" s="9">
        <v>779.58175824999933</v>
      </c>
    </row>
    <row r="311" spans="1:15">
      <c r="A311" s="7">
        <v>37681</v>
      </c>
      <c r="B311" s="15">
        <v>5.82639</v>
      </c>
      <c r="C311" s="16">
        <v>183.88028829999993</v>
      </c>
      <c r="D311" s="9">
        <v>31.55990043577583</v>
      </c>
      <c r="E311" s="10">
        <v>16.814306009999996</v>
      </c>
      <c r="F311" s="11">
        <v>9.1905216193855652E-2</v>
      </c>
      <c r="G311" s="12"/>
      <c r="H311" s="17">
        <v>136.48123899999999</v>
      </c>
      <c r="I311" s="16">
        <v>851.90330154000003</v>
      </c>
      <c r="J311" s="9">
        <v>6.2419077360515471</v>
      </c>
      <c r="K311" s="16">
        <v>86.548885320000011</v>
      </c>
      <c r="L311" s="18">
        <v>0.17237455026238682</v>
      </c>
      <c r="M311" s="14">
        <v>-0.34624570251902576</v>
      </c>
      <c r="N311" s="12"/>
      <c r="O311" s="9">
        <v>1035.7835898399999</v>
      </c>
    </row>
    <row r="312" spans="1:15">
      <c r="A312" s="7">
        <v>37712</v>
      </c>
      <c r="B312" s="15">
        <v>5.5512940000000004</v>
      </c>
      <c r="C312" s="16">
        <v>149.33424714</v>
      </c>
      <c r="D312" s="9">
        <v>26.90079955051921</v>
      </c>
      <c r="E312" s="10">
        <v>13.79749618000001</v>
      </c>
      <c r="F312" s="11">
        <v>9.2975809406822776E-2</v>
      </c>
      <c r="G312" s="12"/>
      <c r="H312" s="17">
        <v>128.82325399999999</v>
      </c>
      <c r="I312" s="16">
        <v>529.16372262999994</v>
      </c>
      <c r="J312" s="9">
        <v>4.1076723821151111</v>
      </c>
      <c r="K312" s="16">
        <v>52.277217370000002</v>
      </c>
      <c r="L312" s="18">
        <v>0.19321307632701948</v>
      </c>
      <c r="M312" s="14">
        <v>-0.15557130258673268</v>
      </c>
      <c r="N312" s="12"/>
      <c r="O312" s="9">
        <v>678.49796976999994</v>
      </c>
    </row>
    <row r="313" spans="1:15">
      <c r="A313" s="7">
        <v>37742</v>
      </c>
      <c r="B313" s="15">
        <v>5.7910149999999998</v>
      </c>
      <c r="C313" s="16">
        <v>156.52606656000012</v>
      </c>
      <c r="D313" s="9">
        <v>27.029124697483969</v>
      </c>
      <c r="E313" s="10">
        <v>14.433688139999989</v>
      </c>
      <c r="F313" s="11">
        <v>9.2744518526793163E-2</v>
      </c>
      <c r="G313" s="12"/>
      <c r="H313" s="17">
        <v>132.263046</v>
      </c>
      <c r="I313" s="16">
        <v>590.41281856000001</v>
      </c>
      <c r="J313" s="9">
        <v>4.4639287874861129</v>
      </c>
      <c r="K313" s="16">
        <v>58.578458650000016</v>
      </c>
      <c r="L313" s="18">
        <v>0.18299839343515212</v>
      </c>
      <c r="M313" s="14">
        <v>-7.7162244217752196E-2</v>
      </c>
      <c r="N313" s="12"/>
      <c r="O313" s="9">
        <v>746.93888512000012</v>
      </c>
    </row>
    <row r="314" spans="1:15">
      <c r="A314" s="7">
        <v>37773</v>
      </c>
      <c r="B314" s="15">
        <v>5.4124220000000003</v>
      </c>
      <c r="C314" s="16">
        <v>158.13854726000017</v>
      </c>
      <c r="D314" s="9">
        <v>29.217704617267493</v>
      </c>
      <c r="E314" s="10">
        <v>14.56029568999999</v>
      </c>
      <c r="F314" s="11">
        <v>9.2555684895318374E-2</v>
      </c>
      <c r="G314" s="12"/>
      <c r="H314" s="17">
        <v>125.39881800000001</v>
      </c>
      <c r="I314" s="16">
        <v>635.35360263000007</v>
      </c>
      <c r="J314" s="9">
        <v>5.0666634085019844</v>
      </c>
      <c r="K314" s="16">
        <v>63.504566980000007</v>
      </c>
      <c r="L314" s="18">
        <v>0.17753046969922703</v>
      </c>
      <c r="M314" s="14">
        <v>-0.19715793075281063</v>
      </c>
      <c r="N314" s="12"/>
      <c r="O314" s="9">
        <v>793.49214989000029</v>
      </c>
    </row>
    <row r="315" spans="1:15">
      <c r="A315" s="7">
        <v>37803</v>
      </c>
      <c r="B315" s="19">
        <v>5.7296240000000003</v>
      </c>
      <c r="C315" s="9">
        <v>169.97778427999992</v>
      </c>
      <c r="D315" s="9">
        <v>29.666481479412944</v>
      </c>
      <c r="E315" s="10">
        <v>15.569312489999994</v>
      </c>
      <c r="F315" s="11">
        <v>9.2097075840292308E-2</v>
      </c>
      <c r="G315" s="12"/>
      <c r="H315" s="20">
        <v>131.777098</v>
      </c>
      <c r="I315" s="9">
        <v>618.09019741000031</v>
      </c>
      <c r="J315" s="9">
        <v>4.6904219837198138</v>
      </c>
      <c r="K315" s="9">
        <v>61.442275189999989</v>
      </c>
      <c r="L315" s="11">
        <v>0.18151363655356495</v>
      </c>
      <c r="M315" s="14">
        <v>-0.16735146229506892</v>
      </c>
      <c r="N315" s="12"/>
      <c r="O315" s="9">
        <v>788.06798169000024</v>
      </c>
    </row>
    <row r="316" spans="1:15">
      <c r="A316" s="7">
        <v>37834</v>
      </c>
      <c r="B316" s="19">
        <v>5.6494530000000003</v>
      </c>
      <c r="C316" s="9">
        <v>170.50859210000002</v>
      </c>
      <c r="D316" s="9">
        <v>30.181433866252185</v>
      </c>
      <c r="E316" s="10">
        <v>15.596563790000015</v>
      </c>
      <c r="F316" s="11">
        <v>9.1924270542375869E-2</v>
      </c>
      <c r="G316" s="12"/>
      <c r="H316" s="20">
        <v>131.02242699999999</v>
      </c>
      <c r="I316" s="9">
        <v>566.28339743000038</v>
      </c>
      <c r="J316" s="9">
        <v>4.3220341005437213</v>
      </c>
      <c r="K316" s="9">
        <v>55.868623859999964</v>
      </c>
      <c r="L316" s="11">
        <v>0.18712341412604902</v>
      </c>
      <c r="M316" s="14">
        <v>-5.1127712563471484E-2</v>
      </c>
      <c r="N316" s="12"/>
      <c r="O316" s="9">
        <v>736.79198953000036</v>
      </c>
    </row>
    <row r="317" spans="1:15">
      <c r="A317" s="7">
        <v>37865</v>
      </c>
      <c r="B317" s="19">
        <v>5.5020610000000003</v>
      </c>
      <c r="C317" s="9">
        <v>145.76053596000003</v>
      </c>
      <c r="D317" s="9">
        <v>26.491988358544191</v>
      </c>
      <c r="E317" s="10">
        <v>13.168577700000002</v>
      </c>
      <c r="F317" s="11">
        <v>9.0915450898428479E-2</v>
      </c>
      <c r="G317" s="12"/>
      <c r="H317" s="20">
        <v>128.47294299999999</v>
      </c>
      <c r="I317" s="9">
        <v>568.21797062000064</v>
      </c>
      <c r="J317" s="9">
        <v>4.4228610114427029</v>
      </c>
      <c r="K317" s="9">
        <v>56.199201770000023</v>
      </c>
      <c r="L317" s="11">
        <v>0.18366997875150717</v>
      </c>
      <c r="M317" s="14">
        <v>-0.15460283569781286</v>
      </c>
      <c r="N317" s="12"/>
      <c r="O317" s="9">
        <v>713.97850658000061</v>
      </c>
    </row>
    <row r="318" spans="1:15">
      <c r="A318" s="7">
        <v>37895</v>
      </c>
      <c r="B318" s="19">
        <v>5.7102500000000003</v>
      </c>
      <c r="C318" s="9">
        <v>162.29620850999984</v>
      </c>
      <c r="D318" s="9">
        <v>28.421909462808081</v>
      </c>
      <c r="E318" s="10">
        <v>14.754311359999988</v>
      </c>
      <c r="F318" s="11">
        <v>9.1438497400791824E-2</v>
      </c>
      <c r="G318" s="12"/>
      <c r="H318" s="20">
        <v>131.886403</v>
      </c>
      <c r="I318" s="9">
        <v>551.23638706000065</v>
      </c>
      <c r="J318" s="9">
        <v>4.1796301553542303</v>
      </c>
      <c r="K318" s="9">
        <v>54.214295760000006</v>
      </c>
      <c r="L318" s="11">
        <v>0.18857998113010099</v>
      </c>
      <c r="M318" s="14">
        <v>-3.439462761028711E-2</v>
      </c>
      <c r="N318" s="12"/>
      <c r="O318" s="9">
        <v>713.53259557000047</v>
      </c>
    </row>
    <row r="319" spans="1:15">
      <c r="A319" s="7">
        <v>37926</v>
      </c>
      <c r="B319" s="19">
        <v>5.5114020000000004</v>
      </c>
      <c r="C319" s="9">
        <v>160.12893332000013</v>
      </c>
      <c r="D319" s="9">
        <v>29.054119681344261</v>
      </c>
      <c r="E319" s="10">
        <v>14.518975319999996</v>
      </c>
      <c r="F319" s="11">
        <v>9.1220986471003768E-2</v>
      </c>
      <c r="G319" s="12"/>
      <c r="H319" s="20">
        <v>126.965864</v>
      </c>
      <c r="I319" s="9">
        <v>525.35592713999961</v>
      </c>
      <c r="J319" s="9">
        <v>4.1377730248817084</v>
      </c>
      <c r="K319" s="9">
        <v>52.060368400000051</v>
      </c>
      <c r="L319" s="11">
        <v>0.18422181483108879</v>
      </c>
      <c r="M319" s="14">
        <v>-6.1826759032419076E-2</v>
      </c>
      <c r="N319" s="12"/>
      <c r="O319" s="9">
        <v>685.48486045999971</v>
      </c>
    </row>
    <row r="320" spans="1:15">
      <c r="A320" s="7">
        <v>37956</v>
      </c>
      <c r="B320" s="19">
        <v>5.8062649999999998</v>
      </c>
      <c r="C320" s="9">
        <v>177.0237178500002</v>
      </c>
      <c r="D320" s="9">
        <v>30.488397937400411</v>
      </c>
      <c r="E320" s="10">
        <v>15.961712720000001</v>
      </c>
      <c r="F320" s="11">
        <v>9.0645851046902412E-2</v>
      </c>
      <c r="G320" s="12"/>
      <c r="H320" s="20">
        <v>130.70735199999999</v>
      </c>
      <c r="I320" s="9">
        <v>603.2791979399999</v>
      </c>
      <c r="J320" s="9">
        <v>4.6154955227002068</v>
      </c>
      <c r="K320" s="9">
        <v>60.035111270000037</v>
      </c>
      <c r="L320" s="11">
        <v>0.17517800925486354</v>
      </c>
      <c r="M320" s="14">
        <v>-6.636558931159442E-3</v>
      </c>
      <c r="N320" s="12"/>
      <c r="O320" s="9">
        <v>780.30291579000004</v>
      </c>
    </row>
    <row r="321" spans="1:15">
      <c r="A321" s="7">
        <v>37987</v>
      </c>
      <c r="B321" s="19">
        <v>5.6953820000000004</v>
      </c>
      <c r="C321" s="9">
        <v>185.48943564000004</v>
      </c>
      <c r="D321" s="9">
        <v>32.568392364199632</v>
      </c>
      <c r="E321" s="10">
        <v>16.693585379999998</v>
      </c>
      <c r="F321" s="11">
        <v>9.0660190549275571E-2</v>
      </c>
      <c r="G321" s="12"/>
      <c r="H321" s="20">
        <v>132.47549799999999</v>
      </c>
      <c r="I321" s="9">
        <v>707.74256792000006</v>
      </c>
      <c r="J321" s="9">
        <v>5.3415699142140962</v>
      </c>
      <c r="K321" s="9">
        <v>70.734215200000051</v>
      </c>
      <c r="L321" s="11">
        <v>0.16786815260973467</v>
      </c>
      <c r="M321" s="14">
        <v>-3.3697019299295583E-2</v>
      </c>
      <c r="N321" s="12"/>
      <c r="O321" s="9">
        <v>893.23200356000007</v>
      </c>
    </row>
    <row r="322" spans="1:15">
      <c r="A322" s="7">
        <v>38018</v>
      </c>
      <c r="B322" s="19">
        <v>5.2667970000000004</v>
      </c>
      <c r="C322" s="9">
        <v>173.44166631000007</v>
      </c>
      <c r="D322" s="9">
        <v>32.931147015918796</v>
      </c>
      <c r="E322" s="10">
        <v>15.553670640000012</v>
      </c>
      <c r="F322" s="11">
        <v>9.0723848858068556E-2</v>
      </c>
      <c r="G322" s="12"/>
      <c r="H322" s="20">
        <v>121.146647</v>
      </c>
      <c r="I322" s="9">
        <v>615.93910355999958</v>
      </c>
      <c r="J322" s="9">
        <v>5.0826319545302763</v>
      </c>
      <c r="K322" s="9">
        <v>61.817402329999958</v>
      </c>
      <c r="L322" s="11">
        <v>0.1745672303130954</v>
      </c>
      <c r="M322" s="14">
        <v>-0.12914835020009896</v>
      </c>
      <c r="N322" s="12"/>
      <c r="O322" s="9">
        <v>789.38076986999965</v>
      </c>
    </row>
    <row r="323" spans="1:15">
      <c r="A323" s="7">
        <v>38047</v>
      </c>
      <c r="B323" s="21">
        <v>5.7455730000000003</v>
      </c>
      <c r="C323" s="22">
        <v>198.72558096999998</v>
      </c>
      <c r="D323" s="22">
        <v>34.587600047897745</v>
      </c>
      <c r="E323" s="23">
        <v>17.939010190000001</v>
      </c>
      <c r="F323" s="24">
        <v>9.1320665670815787E-2</v>
      </c>
      <c r="G323" s="12"/>
      <c r="H323" s="20">
        <v>129.35262900000001</v>
      </c>
      <c r="I323" s="9">
        <v>597.38114399000006</v>
      </c>
      <c r="J323" s="9">
        <v>4.6150393085052981</v>
      </c>
      <c r="K323" s="9">
        <v>59.395892369999984</v>
      </c>
      <c r="L323" s="11">
        <v>0.17838403671104794</v>
      </c>
      <c r="M323" s="14">
        <v>-6.1002563319181746E-2</v>
      </c>
      <c r="N323" s="12"/>
      <c r="O323" s="9">
        <v>796.10672496000007</v>
      </c>
    </row>
    <row r="324" spans="1:15">
      <c r="A324" s="7">
        <v>38078</v>
      </c>
      <c r="B324" s="25">
        <v>5.4238400000000002</v>
      </c>
      <c r="C324" s="22">
        <v>189.32749482</v>
      </c>
      <c r="D324" s="22">
        <v>34.906541273341396</v>
      </c>
      <c r="E324" s="23">
        <v>17.100012950000007</v>
      </c>
      <c r="F324" s="24">
        <v>9.1301538777736876E-2</v>
      </c>
      <c r="G324" s="26"/>
      <c r="H324" s="13">
        <v>125.752127</v>
      </c>
      <c r="I324" s="22">
        <v>595.93854285000009</v>
      </c>
      <c r="J324" s="9">
        <v>4.7313021025615773</v>
      </c>
      <c r="K324" s="22">
        <v>59.473585769999964</v>
      </c>
      <c r="L324" s="24">
        <v>0.18071395623274361</v>
      </c>
      <c r="M324" s="14">
        <v>-9.4008298131615931E-2</v>
      </c>
      <c r="N324" s="26"/>
      <c r="O324" s="22">
        <v>785.26603767000006</v>
      </c>
    </row>
    <row r="325" spans="1:15">
      <c r="A325" s="7">
        <v>38108</v>
      </c>
      <c r="B325" s="25">
        <v>5.6071099999999996</v>
      </c>
      <c r="C325" s="22">
        <v>212.94871963</v>
      </c>
      <c r="D325" s="22">
        <v>37.978338151026108</v>
      </c>
      <c r="E325" s="23">
        <v>19.214804450000006</v>
      </c>
      <c r="F325" s="24">
        <v>9.1134281547781526E-2</v>
      </c>
      <c r="G325" s="26"/>
      <c r="H325" s="13">
        <v>130.57782900000001</v>
      </c>
      <c r="I325" s="22">
        <v>689.60682887999997</v>
      </c>
      <c r="J325" s="9">
        <v>5.2760651916337791</v>
      </c>
      <c r="K325" s="22">
        <v>67.997233419999972</v>
      </c>
      <c r="L325" s="24">
        <v>0.17499941882246051</v>
      </c>
      <c r="M325" s="14">
        <v>-0.11918417584992547</v>
      </c>
      <c r="N325" s="26"/>
      <c r="O325" s="22">
        <v>902.55554850999999</v>
      </c>
    </row>
    <row r="326" spans="1:15">
      <c r="A326" s="7">
        <v>38139</v>
      </c>
      <c r="B326" s="25">
        <v>5.3258580000000002</v>
      </c>
      <c r="C326" s="22">
        <v>193.00980492000011</v>
      </c>
      <c r="D326" s="22">
        <v>36.240133499616419</v>
      </c>
      <c r="E326" s="23">
        <v>17.254168500000016</v>
      </c>
      <c r="F326" s="24">
        <v>9.0343726202031557E-2</v>
      </c>
      <c r="G326" s="26"/>
      <c r="H326" s="13">
        <v>124.485826</v>
      </c>
      <c r="I326" s="22">
        <v>719.97630883999989</v>
      </c>
      <c r="J326" s="9">
        <v>5.7721188971220867</v>
      </c>
      <c r="K326" s="22">
        <v>72.708474249999995</v>
      </c>
      <c r="L326" s="24">
        <v>0.17113533764536906</v>
      </c>
      <c r="M326" s="14">
        <v>-0.15951521233015598</v>
      </c>
      <c r="N326" s="26"/>
      <c r="O326" s="22">
        <v>912.98611375999997</v>
      </c>
    </row>
    <row r="327" spans="1:15">
      <c r="A327" s="7">
        <v>38169</v>
      </c>
      <c r="B327" s="25">
        <v>5.3835129999999998</v>
      </c>
      <c r="C327" s="22">
        <v>207.40289525</v>
      </c>
      <c r="D327" s="22">
        <v>38.525567830894069</v>
      </c>
      <c r="E327" s="23">
        <v>18.646529480000002</v>
      </c>
      <c r="F327" s="24">
        <v>9.0813891470977431E-2</v>
      </c>
      <c r="G327" s="26"/>
      <c r="H327" s="13">
        <v>132.20103599999999</v>
      </c>
      <c r="I327" s="22">
        <v>754.03170469000077</v>
      </c>
      <c r="J327" s="22">
        <v>5.7083713232053226</v>
      </c>
      <c r="K327" s="22">
        <v>74.789876470000024</v>
      </c>
      <c r="L327" s="24">
        <v>0.17456284074170894</v>
      </c>
      <c r="M327" s="14">
        <v>-3.2871424433840168E-2</v>
      </c>
      <c r="N327" s="22"/>
      <c r="O327" s="22">
        <v>961.43459994000079</v>
      </c>
    </row>
    <row r="328" spans="1:15">
      <c r="A328" s="7">
        <v>38200</v>
      </c>
      <c r="B328" s="25">
        <v>5.4492440000000002</v>
      </c>
      <c r="C328" s="22">
        <v>233.49761798000006</v>
      </c>
      <c r="D328" s="22">
        <v>42.849543529340963</v>
      </c>
      <c r="E328" s="23">
        <v>20.98217974000001</v>
      </c>
      <c r="F328" s="24">
        <v>9.0695903809236825E-2</v>
      </c>
      <c r="G328" s="26"/>
      <c r="H328" s="13">
        <v>132.71887000000001</v>
      </c>
      <c r="I328" s="22">
        <v>752.62095308999994</v>
      </c>
      <c r="J328" s="22">
        <v>5.6669314477877597</v>
      </c>
      <c r="K328" s="22">
        <v>75.026898519999989</v>
      </c>
      <c r="L328" s="24">
        <v>0.17419077658116017</v>
      </c>
      <c r="M328" s="14">
        <v>5.5563648847416047E-2</v>
      </c>
      <c r="N328" s="22"/>
      <c r="O328" s="22">
        <v>986.11857107000003</v>
      </c>
    </row>
    <row r="329" spans="1:15">
      <c r="A329" s="7">
        <v>38231</v>
      </c>
      <c r="B329" s="25">
        <v>5.2060909999999998</v>
      </c>
      <c r="C329" s="22">
        <v>226.97189737000016</v>
      </c>
      <c r="D329" s="22">
        <v>43.597374185353303</v>
      </c>
      <c r="E329" s="23">
        <v>20.487279869999991</v>
      </c>
      <c r="F329" s="24">
        <v>9.1168256598162578E-2</v>
      </c>
      <c r="G329" s="26"/>
      <c r="H329" s="13">
        <v>130.122626</v>
      </c>
      <c r="I329" s="22">
        <v>646.4965329600002</v>
      </c>
      <c r="J329" s="22">
        <v>4.9749489587757818</v>
      </c>
      <c r="K329" s="22">
        <v>64.00135708000002</v>
      </c>
      <c r="L329" s="24">
        <v>0.18285472825159621</v>
      </c>
      <c r="M329" s="14">
        <v>0.14907833582512353</v>
      </c>
      <c r="N329" s="22"/>
      <c r="O329" s="22">
        <v>873.46843033000039</v>
      </c>
    </row>
    <row r="330" spans="1:15">
      <c r="A330" s="7">
        <v>38261</v>
      </c>
      <c r="B330" s="25">
        <v>5.3255249999999998</v>
      </c>
      <c r="C330" s="22">
        <v>266.39774474999996</v>
      </c>
      <c r="D330" s="22">
        <v>50.022813666258251</v>
      </c>
      <c r="E330" s="23">
        <v>23.776621590000012</v>
      </c>
      <c r="F330" s="24">
        <v>9.0085921532562091E-2</v>
      </c>
      <c r="G330" s="26"/>
      <c r="H330" s="13">
        <v>132.93252699999999</v>
      </c>
      <c r="I330" s="22">
        <v>685.58581761000039</v>
      </c>
      <c r="J330" s="22">
        <v>5.1572442855237064</v>
      </c>
      <c r="K330" s="22">
        <v>67.799939859999938</v>
      </c>
      <c r="L330" s="24">
        <v>0.17915725100350782</v>
      </c>
      <c r="M330" s="14">
        <v>0.25677973946798449</v>
      </c>
      <c r="N330" s="22"/>
      <c r="O330" s="22">
        <v>951.98356236000041</v>
      </c>
    </row>
    <row r="331" spans="1:15">
      <c r="A331" s="7">
        <v>38292</v>
      </c>
      <c r="B331" s="25">
        <v>5.3530379999999997</v>
      </c>
      <c r="C331" s="22">
        <v>237.12482233000009</v>
      </c>
      <c r="D331" s="22">
        <v>44.297242487350189</v>
      </c>
      <c r="E331" s="23">
        <v>22.034319259999997</v>
      </c>
      <c r="F331" s="24">
        <v>9.372995412968238E-2</v>
      </c>
      <c r="G331" s="27"/>
      <c r="H331" s="13">
        <v>128.80902800000001</v>
      </c>
      <c r="I331" s="22">
        <v>878.12595511000018</v>
      </c>
      <c r="J331" s="22">
        <v>6.8049398753264869</v>
      </c>
      <c r="K331" s="22">
        <v>88.31430324999998</v>
      </c>
      <c r="L331" s="24">
        <v>0.16718602800165439</v>
      </c>
      <c r="M331" s="14">
        <v>-4.1845678615131554E-2</v>
      </c>
      <c r="N331" s="22"/>
      <c r="O331" s="22">
        <v>1115.2507774400003</v>
      </c>
    </row>
    <row r="332" spans="1:15">
      <c r="A332" s="7">
        <v>38322</v>
      </c>
      <c r="B332" s="25">
        <v>5.2997550000000002</v>
      </c>
      <c r="C332" s="22">
        <v>211.74591798999995</v>
      </c>
      <c r="D332" s="22">
        <v>39.953906923999305</v>
      </c>
      <c r="E332" s="23">
        <v>19.761230969999996</v>
      </c>
      <c r="F332" s="24">
        <v>9.4272529121164586E-2</v>
      </c>
      <c r="G332" s="27"/>
      <c r="H332" s="13">
        <v>129.973297</v>
      </c>
      <c r="I332" s="22">
        <v>796.01030150999941</v>
      </c>
      <c r="J332" s="22">
        <v>6.115215875562269</v>
      </c>
      <c r="K332" s="22">
        <v>79.217284130000024</v>
      </c>
      <c r="L332" s="24">
        <v>0.1730604537010122</v>
      </c>
      <c r="M332" s="14">
        <v>-0.10922443294263129</v>
      </c>
      <c r="N332" s="22"/>
      <c r="O332" s="22">
        <v>1007.7562194999994</v>
      </c>
    </row>
    <row r="333" spans="1:15">
      <c r="A333" s="7">
        <v>38353</v>
      </c>
      <c r="B333" s="25">
        <v>5.3882719999999997</v>
      </c>
      <c r="C333" s="22">
        <v>234.51454682000016</v>
      </c>
      <c r="D333" s="22">
        <v>43.52314560586403</v>
      </c>
      <c r="E333" s="23">
        <v>21.649500120000006</v>
      </c>
      <c r="F333" s="24">
        <v>9.3131738078336343E-2</v>
      </c>
      <c r="G333" s="27"/>
      <c r="H333" s="13">
        <v>133.10313199999999</v>
      </c>
      <c r="I333" s="22">
        <v>759.10540603999971</v>
      </c>
      <c r="J333" s="22">
        <v>5.6940170234268646</v>
      </c>
      <c r="K333" s="22">
        <v>75.157636979999978</v>
      </c>
      <c r="L333" s="24">
        <v>0.17420894024436939</v>
      </c>
      <c r="M333" s="14">
        <v>-5.0411501808966364E-2</v>
      </c>
      <c r="N333" s="22"/>
      <c r="O333" s="22">
        <v>993.6199528599999</v>
      </c>
    </row>
    <row r="334" spans="1:15">
      <c r="A334" s="7">
        <v>38384</v>
      </c>
      <c r="B334" s="25">
        <v>4.782019</v>
      </c>
      <c r="C334" s="22">
        <v>214.13211982999988</v>
      </c>
      <c r="D334" s="22">
        <v>44.778600802297078</v>
      </c>
      <c r="E334" s="23">
        <v>19.719339419999979</v>
      </c>
      <c r="F334" s="24">
        <v>9.2865809276007585E-2</v>
      </c>
      <c r="G334" s="27"/>
      <c r="H334" s="13">
        <v>118.514207</v>
      </c>
      <c r="I334" s="22">
        <v>664.1689153100001</v>
      </c>
      <c r="J334" s="22">
        <v>5.6041290923880549</v>
      </c>
      <c r="K334" s="22">
        <v>65.531898380000015</v>
      </c>
      <c r="L334" s="24">
        <v>0.1746306285139293</v>
      </c>
      <c r="M334" s="14">
        <v>-4.7144215535246836E-2</v>
      </c>
      <c r="N334" s="22"/>
      <c r="O334" s="22">
        <v>878.30103513999995</v>
      </c>
    </row>
    <row r="335" spans="1:15">
      <c r="A335" s="7">
        <v>38412</v>
      </c>
      <c r="B335" s="25">
        <v>5.3269419999999998</v>
      </c>
      <c r="C335" s="22">
        <v>270.54413642999998</v>
      </c>
      <c r="D335" s="22">
        <v>50.787888516525989</v>
      </c>
      <c r="E335" s="23">
        <v>24.774945249999988</v>
      </c>
      <c r="F335" s="24">
        <v>9.2218024567888759E-2</v>
      </c>
      <c r="G335" s="27"/>
      <c r="H335" s="13">
        <v>127.687901</v>
      </c>
      <c r="I335" s="22">
        <v>746.04590986999972</v>
      </c>
      <c r="J335" s="22">
        <v>5.8427298438400967</v>
      </c>
      <c r="K335" s="22">
        <v>73.999705330000097</v>
      </c>
      <c r="L335" s="24">
        <v>0.17457979011331268</v>
      </c>
      <c r="M335" s="14">
        <v>0.14836524460946876</v>
      </c>
      <c r="N335" s="22"/>
      <c r="O335" s="22">
        <v>1016.5900462999997</v>
      </c>
    </row>
    <row r="336" spans="1:15">
      <c r="A336" s="7">
        <v>38443</v>
      </c>
      <c r="B336" s="25">
        <v>5.0850249999999999</v>
      </c>
      <c r="C336" s="22">
        <v>249.64235152999998</v>
      </c>
      <c r="D336" s="22">
        <v>49.093633075550265</v>
      </c>
      <c r="E336" s="23">
        <v>23.319777089999995</v>
      </c>
      <c r="F336" s="24">
        <v>9.4093483962304367E-2</v>
      </c>
      <c r="G336" s="26"/>
      <c r="H336" s="13">
        <v>126.63746999999999</v>
      </c>
      <c r="I336" s="22">
        <v>820.9459286</v>
      </c>
      <c r="J336" s="22">
        <v>6.4826463178710068</v>
      </c>
      <c r="K336" s="22">
        <v>81.647416989999996</v>
      </c>
      <c r="L336" s="24">
        <v>0.1739173351446964</v>
      </c>
      <c r="M336" s="14">
        <v>1.0511232596542186E-2</v>
      </c>
      <c r="N336" s="22"/>
      <c r="O336" s="22">
        <v>1070.5882801299999</v>
      </c>
    </row>
    <row r="337" spans="1:15">
      <c r="A337" s="7">
        <v>38473</v>
      </c>
      <c r="B337" s="25">
        <v>5.2721819999999999</v>
      </c>
      <c r="C337" s="22">
        <v>236.31692114000003</v>
      </c>
      <c r="D337" s="22">
        <v>44.823361776964461</v>
      </c>
      <c r="E337" s="23">
        <v>21.819052960000008</v>
      </c>
      <c r="F337" s="24">
        <v>9.3068394865259918E-2</v>
      </c>
      <c r="G337" s="26"/>
      <c r="H337" s="13">
        <v>130.66280399999999</v>
      </c>
      <c r="I337" s="22">
        <v>811.89973945999952</v>
      </c>
      <c r="J337" s="22">
        <v>6.2137020988773477</v>
      </c>
      <c r="K337" s="22">
        <v>80.413807070000018</v>
      </c>
      <c r="L337" s="24">
        <v>0.17461152394788335</v>
      </c>
      <c r="M337" s="14">
        <v>-4.0012087508206839E-2</v>
      </c>
      <c r="N337" s="22"/>
      <c r="O337" s="22">
        <v>1048.2166605999996</v>
      </c>
    </row>
    <row r="338" spans="1:15">
      <c r="A338" s="7">
        <v>38504</v>
      </c>
      <c r="B338" s="25">
        <v>5.1705459999999999</v>
      </c>
      <c r="C338" s="22">
        <v>269.79649825999985</v>
      </c>
      <c r="D338" s="22">
        <v>52.179498695108769</v>
      </c>
      <c r="E338" s="23">
        <v>24.636335990000006</v>
      </c>
      <c r="F338" s="24">
        <v>9.1993101059754348E-2</v>
      </c>
      <c r="G338" s="26"/>
      <c r="H338" s="13">
        <v>123.95959499999999</v>
      </c>
      <c r="I338" s="22">
        <v>718.46438709000097</v>
      </c>
      <c r="J338" s="22">
        <v>5.7959562314639781</v>
      </c>
      <c r="K338" s="22">
        <v>70.331314559999996</v>
      </c>
      <c r="L338" s="24">
        <v>0.17881640799254589</v>
      </c>
      <c r="M338" s="14">
        <v>7.672938478287783E-2</v>
      </c>
      <c r="N338" s="22"/>
      <c r="O338" s="22">
        <v>988.26088535000076</v>
      </c>
    </row>
    <row r="339" spans="1:15">
      <c r="A339" s="7">
        <v>38534</v>
      </c>
      <c r="B339" s="25">
        <v>5.1560269999999999</v>
      </c>
      <c r="C339" s="22">
        <v>287.10351236999969</v>
      </c>
      <c r="D339" s="22">
        <v>55.683089396157101</v>
      </c>
      <c r="E339" s="23">
        <v>26.087176629999998</v>
      </c>
      <c r="F339" s="24">
        <v>9.1520826976638728E-2</v>
      </c>
      <c r="G339" s="26"/>
      <c r="H339" s="28">
        <v>129.86243200000001</v>
      </c>
      <c r="I339" s="29">
        <v>839.35185163999927</v>
      </c>
      <c r="J339" s="30">
        <v>6.4633923661617487</v>
      </c>
      <c r="K339" s="29">
        <v>82.357276499999927</v>
      </c>
      <c r="L339" s="31">
        <v>0.17031749472009805</v>
      </c>
      <c r="M339" s="14">
        <v>5.6844068359353628E-2</v>
      </c>
      <c r="N339" s="22"/>
      <c r="O339" s="22">
        <v>1126.4553640099989</v>
      </c>
    </row>
    <row r="340" spans="1:15">
      <c r="A340" s="7">
        <v>38565</v>
      </c>
      <c r="B340" s="25">
        <v>5.1092589999999998</v>
      </c>
      <c r="C340" s="22">
        <v>315.2643882700001</v>
      </c>
      <c r="D340" s="22">
        <v>61.704522763477073</v>
      </c>
      <c r="E340" s="23">
        <v>27.853020789999995</v>
      </c>
      <c r="F340" s="24">
        <v>8.8947459381248498E-2</v>
      </c>
      <c r="G340" s="26"/>
      <c r="H340" s="13">
        <v>129.927322</v>
      </c>
      <c r="I340" s="22">
        <v>902.82384110000078</v>
      </c>
      <c r="J340" s="32">
        <v>6.9486835193909462</v>
      </c>
      <c r="K340" s="22">
        <v>88.950329869999933</v>
      </c>
      <c r="L340" s="24">
        <v>0.16946733250152735</v>
      </c>
      <c r="M340" s="14">
        <v>0.20026760950645883</v>
      </c>
      <c r="N340" s="26"/>
      <c r="O340" s="22">
        <v>1218.0882293700008</v>
      </c>
    </row>
    <row r="341" spans="1:15">
      <c r="A341" s="7">
        <v>38596</v>
      </c>
      <c r="B341" s="25">
        <v>4.8206569999999997</v>
      </c>
      <c r="C341" s="22">
        <v>297.38266245999989</v>
      </c>
      <c r="D341" s="22">
        <v>61.689239134831602</v>
      </c>
      <c r="E341" s="23">
        <v>26.383497469999995</v>
      </c>
      <c r="F341" s="24">
        <v>8.9333543960631326E-2</v>
      </c>
      <c r="G341" s="26"/>
      <c r="H341" s="13">
        <v>126.124166</v>
      </c>
      <c r="I341" s="22">
        <v>1106.1225399100017</v>
      </c>
      <c r="J341" s="32">
        <v>8.7701078626755926</v>
      </c>
      <c r="K341" s="22">
        <v>109.88638787000004</v>
      </c>
      <c r="L341" s="24">
        <v>0.16424214663845596</v>
      </c>
      <c r="M341" s="14">
        <v>0.14752550645643936</v>
      </c>
      <c r="N341" s="26"/>
      <c r="O341" s="22">
        <v>1403.5052023700016</v>
      </c>
    </row>
    <row r="342" spans="1:15">
      <c r="A342" s="7">
        <v>38626</v>
      </c>
      <c r="B342" s="25">
        <v>5.1401669999999999</v>
      </c>
      <c r="C342" s="22">
        <v>300.95637713999986</v>
      </c>
      <c r="D342" s="22">
        <v>58.549922043388833</v>
      </c>
      <c r="E342" s="23">
        <v>26.617332330000018</v>
      </c>
      <c r="F342" s="24">
        <v>8.9113692206376147E-2</v>
      </c>
      <c r="G342" s="26"/>
      <c r="H342" s="13">
        <v>132.50445999999999</v>
      </c>
      <c r="I342" s="22">
        <v>1305.5930069899989</v>
      </c>
      <c r="J342" s="32">
        <v>9.8532004657805405</v>
      </c>
      <c r="K342" s="22">
        <v>130.37739455000005</v>
      </c>
      <c r="L342" s="24">
        <v>0.16129893978638105</v>
      </c>
      <c r="M342" s="14">
        <v>-0.17626588765347861</v>
      </c>
      <c r="N342" s="26"/>
      <c r="O342" s="22">
        <v>1606.5493841299988</v>
      </c>
    </row>
    <row r="343" spans="1:15">
      <c r="A343" s="7">
        <v>38657</v>
      </c>
      <c r="B343" s="25">
        <v>4.9465339999999998</v>
      </c>
      <c r="C343" s="22">
        <v>271.05563875000007</v>
      </c>
      <c r="D343" s="22">
        <v>54.797083927857379</v>
      </c>
      <c r="E343" s="23">
        <v>24.204659019999983</v>
      </c>
      <c r="F343" s="24">
        <v>8.998260808178811E-2</v>
      </c>
      <c r="G343" s="26"/>
      <c r="H343" s="13">
        <v>125.03679</v>
      </c>
      <c r="I343" s="22">
        <v>1232.1513452599993</v>
      </c>
      <c r="J343" s="32">
        <v>9.8543104414308722</v>
      </c>
      <c r="K343" s="22">
        <v>123.17793484000012</v>
      </c>
      <c r="L343" s="24">
        <v>0.16520022578642568</v>
      </c>
      <c r="M343" s="14">
        <v>-0.28740882195501882</v>
      </c>
      <c r="N343" s="26"/>
      <c r="O343" s="22">
        <v>1503.2069840099994</v>
      </c>
    </row>
    <row r="344" spans="1:15">
      <c r="A344" s="7">
        <v>38687</v>
      </c>
      <c r="B344" s="25">
        <v>5.1468340000000001</v>
      </c>
      <c r="C344" s="22">
        <v>280.97421862999965</v>
      </c>
      <c r="D344" s="22">
        <v>54.591661326166658</v>
      </c>
      <c r="E344" s="23">
        <v>25.639798120000012</v>
      </c>
      <c r="F344" s="24">
        <v>9.1911178491458592E-2</v>
      </c>
      <c r="G344" s="26"/>
      <c r="H344" s="13">
        <v>124.492035</v>
      </c>
      <c r="I344" s="22">
        <v>1117.1934640099998</v>
      </c>
      <c r="J344" s="32">
        <v>8.9740155987489469</v>
      </c>
      <c r="K344" s="22">
        <v>111.93424853999991</v>
      </c>
      <c r="L344" s="24">
        <v>0.16471992664499926</v>
      </c>
      <c r="M344" s="14">
        <v>-5.7787665551170875E-2</v>
      </c>
      <c r="N344" s="26"/>
      <c r="O344" s="22">
        <v>1398.1676826399994</v>
      </c>
    </row>
    <row r="345" spans="1:15">
      <c r="A345" s="7">
        <v>38718</v>
      </c>
      <c r="B345" s="25">
        <v>5.1606670000000001</v>
      </c>
      <c r="C345" s="22">
        <v>315.82803717999985</v>
      </c>
      <c r="D345" s="22">
        <v>61.199073139189146</v>
      </c>
      <c r="E345" s="23">
        <v>29.039160269999986</v>
      </c>
      <c r="F345" s="24">
        <v>9.2545355380661901E-2</v>
      </c>
      <c r="G345" s="26"/>
      <c r="H345" s="13">
        <v>128.824005</v>
      </c>
      <c r="I345" s="22">
        <v>1074.3949769699998</v>
      </c>
      <c r="J345" s="32">
        <v>8.3400215431122469</v>
      </c>
      <c r="K345" s="22">
        <v>107.22383920999982</v>
      </c>
      <c r="L345" s="24">
        <v>0.16807894535143783</v>
      </c>
      <c r="M345" s="14">
        <v>-0.114565217628817</v>
      </c>
      <c r="N345" s="26"/>
      <c r="O345" s="22">
        <v>1390.2230141499997</v>
      </c>
    </row>
    <row r="346" spans="1:15">
      <c r="A346" s="7">
        <v>38749</v>
      </c>
      <c r="B346" s="25">
        <v>4.7046840000000003</v>
      </c>
      <c r="C346" s="22">
        <v>271.85962568999986</v>
      </c>
      <c r="D346" s="22">
        <v>57.784885380187028</v>
      </c>
      <c r="E346" s="23">
        <v>27.228767569999999</v>
      </c>
      <c r="F346" s="24">
        <v>0.10079650926631865</v>
      </c>
      <c r="G346" s="26"/>
      <c r="H346" s="13">
        <v>116.08515</v>
      </c>
      <c r="I346" s="22">
        <v>793.52348020999966</v>
      </c>
      <c r="J346" s="32">
        <v>6.8357018982186757</v>
      </c>
      <c r="K346" s="22">
        <v>78.685136890000024</v>
      </c>
      <c r="L346" s="24">
        <v>0.17467483357054325</v>
      </c>
      <c r="M346" s="14">
        <v>-3.4234273090476997E-2</v>
      </c>
      <c r="N346" s="26"/>
      <c r="O346" s="22">
        <v>1065.3831058999995</v>
      </c>
    </row>
    <row r="347" spans="1:15">
      <c r="A347" s="7">
        <v>38777</v>
      </c>
      <c r="B347" s="25">
        <v>5.2390049999999997</v>
      </c>
      <c r="C347" s="22">
        <v>297.66052375999993</v>
      </c>
      <c r="D347" s="22">
        <v>56.816232044061792</v>
      </c>
      <c r="E347" s="23">
        <v>29.261699760000006</v>
      </c>
      <c r="F347" s="24">
        <v>9.9106644567304489E-2</v>
      </c>
      <c r="G347" s="26"/>
      <c r="H347" s="13">
        <v>130.57287099999999</v>
      </c>
      <c r="I347" s="22">
        <v>819.17818243000056</v>
      </c>
      <c r="J347" s="32">
        <v>6.2737242135849227</v>
      </c>
      <c r="K347" s="22">
        <v>80.74474798</v>
      </c>
      <c r="L347" s="24">
        <v>0.17619402174731807</v>
      </c>
      <c r="M347" s="14">
        <v>7.7418981450698254E-2</v>
      </c>
      <c r="N347" s="26"/>
      <c r="O347" s="22">
        <v>1116.8387061900005</v>
      </c>
    </row>
    <row r="348" spans="1:15">
      <c r="A348" s="7">
        <v>38808</v>
      </c>
      <c r="B348" s="25">
        <v>4.8986260000000001</v>
      </c>
      <c r="C348" s="22">
        <v>319.4380147199999</v>
      </c>
      <c r="D348" s="22">
        <v>65.209716912456656</v>
      </c>
      <c r="E348" s="23">
        <v>31.746261689999997</v>
      </c>
      <c r="F348" s="24">
        <v>0.10001928548800115</v>
      </c>
      <c r="G348" s="26"/>
      <c r="H348" s="13">
        <v>124.164457</v>
      </c>
      <c r="I348" s="22">
        <v>761.14592807999929</v>
      </c>
      <c r="J348" s="32">
        <v>6.1301434119749691</v>
      </c>
      <c r="K348" s="22">
        <v>74.817613090000009</v>
      </c>
      <c r="L348" s="24">
        <v>0.18009235196958548</v>
      </c>
      <c r="M348" s="14">
        <v>0.31412560567894676</v>
      </c>
      <c r="N348" s="26"/>
      <c r="O348" s="22">
        <v>1080.5839427999992</v>
      </c>
    </row>
    <row r="349" spans="1:15">
      <c r="A349" s="7">
        <v>38838</v>
      </c>
      <c r="B349" s="25">
        <v>5.1497289999999998</v>
      </c>
      <c r="C349" s="22">
        <v>342.86341021999971</v>
      </c>
      <c r="D349" s="22">
        <v>66.578922933614507</v>
      </c>
      <c r="E349" s="23">
        <v>34.170577019999982</v>
      </c>
      <c r="F349" s="24">
        <v>0.10028459495849205</v>
      </c>
      <c r="G349" s="26"/>
      <c r="H349" s="13">
        <v>129.06293700000001</v>
      </c>
      <c r="I349" s="22">
        <v>787.60728300999961</v>
      </c>
      <c r="J349" s="32">
        <v>6.1025055009402083</v>
      </c>
      <c r="K349" s="22">
        <v>77.193288640000119</v>
      </c>
      <c r="L349" s="24">
        <v>0.17764201592359261</v>
      </c>
      <c r="M349" s="14">
        <v>0.37119335289463962</v>
      </c>
      <c r="N349" s="26"/>
      <c r="O349" s="22">
        <v>1130.4706932299994</v>
      </c>
    </row>
    <row r="350" spans="1:15">
      <c r="A350" s="7">
        <v>38869</v>
      </c>
      <c r="B350" s="25">
        <v>4.9944300000000004</v>
      </c>
      <c r="C350" s="22">
        <v>332.71653705</v>
      </c>
      <c r="D350" s="22">
        <v>66.617519326529745</v>
      </c>
      <c r="E350" s="23">
        <v>33.132485910000007</v>
      </c>
      <c r="F350" s="24">
        <v>0.10020347240807519</v>
      </c>
      <c r="G350" s="26"/>
      <c r="H350" s="13">
        <v>125.969668</v>
      </c>
      <c r="I350" s="22">
        <v>722.22917877999953</v>
      </c>
      <c r="J350" s="32">
        <v>5.7333578014986877</v>
      </c>
      <c r="K350" s="22">
        <v>70.541339729999933</v>
      </c>
      <c r="L350" s="24">
        <v>0.18245147312185697</v>
      </c>
      <c r="M350" s="14">
        <v>0.56790705760441185</v>
      </c>
      <c r="N350" s="26"/>
      <c r="O350" s="22">
        <v>1054.9457158299995</v>
      </c>
    </row>
    <row r="351" spans="1:15">
      <c r="A351" s="7">
        <v>38899</v>
      </c>
      <c r="B351" s="25">
        <v>4.9719519999999999</v>
      </c>
      <c r="C351" s="22">
        <v>348.94108964999992</v>
      </c>
      <c r="D351" s="22">
        <v>70.181910374436427</v>
      </c>
      <c r="E351" s="23">
        <v>34.673292029999971</v>
      </c>
      <c r="F351" s="24">
        <v>9.9996376021519048E-2</v>
      </c>
      <c r="G351" s="26"/>
      <c r="H351" s="13">
        <v>131.10026199999999</v>
      </c>
      <c r="I351" s="22">
        <v>801.52694157999952</v>
      </c>
      <c r="J351" s="32">
        <v>6.1138469851417963</v>
      </c>
      <c r="K351" s="22">
        <v>78.456175149999936</v>
      </c>
      <c r="L351" s="24">
        <v>0.18051209352338299</v>
      </c>
      <c r="M351" s="14">
        <v>0.70748494524450223</v>
      </c>
      <c r="N351" s="26"/>
      <c r="O351" s="22">
        <v>1150.4680312299995</v>
      </c>
    </row>
    <row r="352" spans="1:15">
      <c r="A352" s="7">
        <v>38930</v>
      </c>
      <c r="B352" s="25">
        <v>5.0789999999999997</v>
      </c>
      <c r="C352" s="22">
        <v>347.85698177999984</v>
      </c>
      <c r="D352" s="22">
        <v>68.489265953927912</v>
      </c>
      <c r="E352" s="23">
        <v>35.01506607000001</v>
      </c>
      <c r="F352" s="24">
        <v>0.10127374822184894</v>
      </c>
      <c r="G352" s="26"/>
      <c r="H352" s="13">
        <v>129.31921199999999</v>
      </c>
      <c r="I352" s="22">
        <v>875.88362083000027</v>
      </c>
      <c r="J352" s="32">
        <v>6.7730355550728252</v>
      </c>
      <c r="K352" s="22">
        <v>86.825953799999994</v>
      </c>
      <c r="L352" s="24">
        <v>0.16577706082961682</v>
      </c>
      <c r="M352" s="14">
        <v>0.47074877844616125</v>
      </c>
      <c r="N352" s="26"/>
      <c r="O352" s="22">
        <v>1223.7406026100002</v>
      </c>
    </row>
    <row r="353" spans="1:15">
      <c r="A353" s="7">
        <v>38961</v>
      </c>
      <c r="B353" s="25">
        <v>5.0180350000000002</v>
      </c>
      <c r="C353" s="22">
        <v>302.12584492999991</v>
      </c>
      <c r="D353" s="22">
        <v>60.207998734564406</v>
      </c>
      <c r="E353" s="23">
        <v>30.289753499999993</v>
      </c>
      <c r="F353" s="24">
        <v>0.10095203188282895</v>
      </c>
      <c r="G353" s="26"/>
      <c r="H353" s="13">
        <v>126.41418400000001</v>
      </c>
      <c r="I353" s="22">
        <v>758.35340116000054</v>
      </c>
      <c r="J353" s="32">
        <v>5.9989581640617207</v>
      </c>
      <c r="K353" s="22">
        <v>74.70941547999999</v>
      </c>
      <c r="L353" s="24">
        <v>0.176243847334972</v>
      </c>
      <c r="M353" s="14">
        <v>0.34336637964239181</v>
      </c>
      <c r="N353" s="26"/>
      <c r="O353" s="22">
        <v>1060.4792460900005</v>
      </c>
    </row>
    <row r="354" spans="1:15">
      <c r="A354" s="7">
        <v>38991</v>
      </c>
      <c r="B354" s="25">
        <v>5.0964720000000003</v>
      </c>
      <c r="C354" s="22">
        <v>280.78832399000038</v>
      </c>
      <c r="D354" s="22">
        <v>55.094646647720296</v>
      </c>
      <c r="E354" s="23">
        <v>28.23714258</v>
      </c>
      <c r="F354" s="24">
        <v>0.10129823137166112</v>
      </c>
      <c r="G354" s="26"/>
      <c r="H354" s="13">
        <v>144.49343999999999</v>
      </c>
      <c r="I354" s="22">
        <v>598.7378254300005</v>
      </c>
      <c r="J354" s="32">
        <v>4.1437024783270475</v>
      </c>
      <c r="K354" s="22">
        <v>57.707541970000015</v>
      </c>
      <c r="L354" s="24">
        <v>0.19037371072746126</v>
      </c>
      <c r="M354" s="14">
        <v>1.4638373044369057</v>
      </c>
      <c r="N354" s="26"/>
      <c r="O354" s="22">
        <v>879.52614942000082</v>
      </c>
    </row>
    <row r="355" spans="1:15">
      <c r="A355" s="7">
        <v>39022</v>
      </c>
      <c r="B355" s="25">
        <v>5.0326360000000001</v>
      </c>
      <c r="C355" s="22">
        <v>273.8555385599999</v>
      </c>
      <c r="D355" s="22">
        <v>54.415924092264945</v>
      </c>
      <c r="E355" s="23">
        <v>28.036509109999997</v>
      </c>
      <c r="F355" s="24">
        <v>0.10311206451577128</v>
      </c>
      <c r="G355" s="26"/>
      <c r="H355" s="13">
        <v>125.67662799999999</v>
      </c>
      <c r="I355" s="22">
        <v>834.96328927999946</v>
      </c>
      <c r="J355" s="32">
        <v>6.6437435708411874</v>
      </c>
      <c r="K355" s="22">
        <v>83.038081959999985</v>
      </c>
      <c r="L355" s="24">
        <v>0.16646826316143465</v>
      </c>
      <c r="M355" s="14">
        <v>0.13821623561188368</v>
      </c>
      <c r="N355" s="26"/>
      <c r="O355" s="22">
        <v>1108.8188278399994</v>
      </c>
    </row>
    <row r="356" spans="1:15">
      <c r="A356" s="7">
        <v>39052</v>
      </c>
      <c r="B356" s="25">
        <v>5.1829770000000002</v>
      </c>
      <c r="C356" s="22">
        <v>294.33467571999989</v>
      </c>
      <c r="D356" s="22">
        <v>56.788728894610159</v>
      </c>
      <c r="E356" s="23">
        <v>30.009646970000027</v>
      </c>
      <c r="F356" s="24">
        <v>0.10267721798687987</v>
      </c>
      <c r="G356" s="26"/>
      <c r="H356" s="13">
        <v>126.816962</v>
      </c>
      <c r="I356" s="22">
        <v>888.18605368000021</v>
      </c>
      <c r="J356" s="32">
        <v>7.0036849934947991</v>
      </c>
      <c r="K356" s="22">
        <v>85.275424909999927</v>
      </c>
      <c r="L356" s="24">
        <v>0.19359389136721356</v>
      </c>
      <c r="M356" s="14">
        <v>0.32553232081078498</v>
      </c>
      <c r="N356" s="26"/>
      <c r="O356" s="22">
        <v>1182.5207294000002</v>
      </c>
    </row>
    <row r="357" spans="1:15">
      <c r="A357" s="7">
        <v>39083</v>
      </c>
      <c r="B357" s="25">
        <v>5.0174240000000001</v>
      </c>
      <c r="C357" s="22">
        <v>251.73218623999986</v>
      </c>
      <c r="D357" s="22">
        <v>50.171599258902546</v>
      </c>
      <c r="E357" s="23">
        <v>25.70139004999999</v>
      </c>
      <c r="F357" s="24">
        <v>0.10290776418754069</v>
      </c>
      <c r="G357" s="26"/>
      <c r="H357" s="13">
        <v>122.17325</v>
      </c>
      <c r="I357" s="22">
        <v>767.21551528999998</v>
      </c>
      <c r="J357" s="32">
        <v>6.2797340276206128</v>
      </c>
      <c r="K357" s="22">
        <v>73.14708801999997</v>
      </c>
      <c r="L357" s="24">
        <v>0.20070102663629896</v>
      </c>
      <c r="M357" s="14">
        <v>0.28052902143646286</v>
      </c>
      <c r="N357" s="26"/>
      <c r="O357" s="22">
        <v>1018.9477015299999</v>
      </c>
    </row>
    <row r="358" spans="1:15">
      <c r="A358" s="7">
        <v>39114</v>
      </c>
      <c r="B358" s="25">
        <v>4.6605080000000001</v>
      </c>
      <c r="C358" s="22">
        <v>259.06515508000012</v>
      </c>
      <c r="D358" s="22">
        <v>55.587321184729241</v>
      </c>
      <c r="E358" s="23">
        <v>26.385790490000012</v>
      </c>
      <c r="F358" s="24">
        <v>0.1025751053698981</v>
      </c>
      <c r="G358" s="26"/>
      <c r="H358" s="13">
        <v>111.774469</v>
      </c>
      <c r="I358" s="22">
        <v>791.58795363000138</v>
      </c>
      <c r="J358" s="32">
        <v>7.0820104153659758</v>
      </c>
      <c r="K358" s="22">
        <v>75.918800259999983</v>
      </c>
      <c r="L358" s="24">
        <v>0.19407239408522722</v>
      </c>
      <c r="M358" s="14">
        <v>0.26810283259837941</v>
      </c>
      <c r="N358" s="26"/>
      <c r="O358" s="22">
        <v>1050.6531087100016</v>
      </c>
    </row>
    <row r="359" spans="1:15">
      <c r="A359" s="7">
        <v>39142</v>
      </c>
      <c r="B359" s="25">
        <v>5.0120139999999997</v>
      </c>
      <c r="C359" s="22">
        <v>287.20122240000023</v>
      </c>
      <c r="D359" s="22">
        <v>57.302557893892605</v>
      </c>
      <c r="E359" s="23">
        <v>29.646337720000012</v>
      </c>
      <c r="F359" s="24">
        <v>0.10374317508475892</v>
      </c>
      <c r="G359" s="26"/>
      <c r="H359" s="13">
        <v>124.918724</v>
      </c>
      <c r="I359" s="22">
        <v>888.46754964999889</v>
      </c>
      <c r="J359" s="32">
        <v>7.1123649137658411</v>
      </c>
      <c r="K359" s="22">
        <v>85.219965610000017</v>
      </c>
      <c r="L359" s="24">
        <v>0.19545776935624767</v>
      </c>
      <c r="M359" s="14">
        <v>0.43319023789782651</v>
      </c>
      <c r="N359" s="26"/>
      <c r="O359" s="22">
        <v>1175.668772049999</v>
      </c>
    </row>
    <row r="360" spans="1:15">
      <c r="A360" s="7">
        <v>39173</v>
      </c>
      <c r="B360" s="25">
        <v>4.9772569999999998</v>
      </c>
      <c r="C360" s="22">
        <v>298.11020156000006</v>
      </c>
      <c r="D360" s="22">
        <v>59.894476327021103</v>
      </c>
      <c r="E360" s="23">
        <v>30.537928169999986</v>
      </c>
      <c r="F360" s="24">
        <v>0.1030711734426026</v>
      </c>
      <c r="G360" s="26"/>
      <c r="H360" s="13">
        <v>122.59288599999999</v>
      </c>
      <c r="I360" s="22">
        <v>845.16194950999943</v>
      </c>
      <c r="J360" s="32">
        <v>6.8940537831045061</v>
      </c>
      <c r="K360" s="22">
        <v>81.276256090000032</v>
      </c>
      <c r="L360" s="24">
        <v>0.19651588955973806</v>
      </c>
      <c r="M360" s="14">
        <v>0.64988927018252518</v>
      </c>
      <c r="N360" s="26"/>
      <c r="O360" s="22">
        <v>1143.2721510699994</v>
      </c>
    </row>
    <row r="361" spans="1:15">
      <c r="A361" s="7">
        <v>39203</v>
      </c>
      <c r="B361" s="25">
        <v>5.1249130000000003</v>
      </c>
      <c r="C361" s="22">
        <v>302.04969241000009</v>
      </c>
      <c r="D361" s="22">
        <v>58.937525848731497</v>
      </c>
      <c r="E361" s="23">
        <v>30.904092979999977</v>
      </c>
      <c r="F361" s="24">
        <v>0.10299294739149366</v>
      </c>
      <c r="G361" s="26"/>
      <c r="H361" s="13">
        <v>126.253699</v>
      </c>
      <c r="I361" s="22">
        <v>950.37776322000082</v>
      </c>
      <c r="J361" s="32">
        <v>7.5275241101648902</v>
      </c>
      <c r="K361" s="22">
        <v>91.130890379999926</v>
      </c>
      <c r="L361" s="24">
        <v>0.19259147835051951</v>
      </c>
      <c r="M361" s="14">
        <v>0.61594456901261818</v>
      </c>
      <c r="N361" s="26"/>
      <c r="O361" s="22">
        <v>1252.4274556300008</v>
      </c>
    </row>
    <row r="362" spans="1:15">
      <c r="A362" s="7">
        <v>39234</v>
      </c>
      <c r="B362" s="25">
        <v>4.9317890000000002</v>
      </c>
      <c r="C362" s="22">
        <v>306.4197784400003</v>
      </c>
      <c r="D362" s="22">
        <v>62.131566950654275</v>
      </c>
      <c r="E362" s="23">
        <v>31.191301869999997</v>
      </c>
      <c r="F362" s="24">
        <v>0.10246905940553742</v>
      </c>
      <c r="G362" s="26"/>
      <c r="H362" s="13">
        <v>122.87187299999999</v>
      </c>
      <c r="I362" s="22">
        <v>924.4573721600002</v>
      </c>
      <c r="J362" s="32">
        <v>7.5237509577151176</v>
      </c>
      <c r="K362" s="22">
        <v>88.805930559999936</v>
      </c>
      <c r="L362" s="24">
        <v>0.19224412496679252</v>
      </c>
      <c r="M362" s="14">
        <v>0.63286768930053583</v>
      </c>
      <c r="N362" s="26"/>
      <c r="O362" s="22">
        <v>1230.8771506000005</v>
      </c>
    </row>
    <row r="363" spans="1:15">
      <c r="A363" s="7">
        <v>39264</v>
      </c>
      <c r="B363" s="25">
        <v>4.9505210000000002</v>
      </c>
      <c r="C363" s="22">
        <v>349.21150686000033</v>
      </c>
      <c r="D363" s="22">
        <v>70.540354613181179</v>
      </c>
      <c r="E363" s="23">
        <v>35.310812770000034</v>
      </c>
      <c r="F363" s="24">
        <v>0.10173928267559493</v>
      </c>
      <c r="G363" s="26"/>
      <c r="H363" s="13">
        <v>125.733947</v>
      </c>
      <c r="I363" s="22">
        <v>892.0342821600002</v>
      </c>
      <c r="J363" s="22">
        <v>7.0946176704370876</v>
      </c>
      <c r="K363" s="22">
        <v>84.974608020000119</v>
      </c>
      <c r="L363" s="24">
        <v>0.19960181552536305</v>
      </c>
      <c r="M363" s="14">
        <v>0.81834817329377341</v>
      </c>
      <c r="N363" s="26"/>
      <c r="O363" s="22">
        <v>1241.2457890200005</v>
      </c>
    </row>
    <row r="364" spans="1:15">
      <c r="A364" s="7">
        <v>39295</v>
      </c>
      <c r="B364" s="25">
        <v>5.1164909999999999</v>
      </c>
      <c r="C364" s="22">
        <v>353.69340512000014</v>
      </c>
      <c r="D364" s="22">
        <v>69.128120252727925</v>
      </c>
      <c r="E364" s="23">
        <v>36.085793259999974</v>
      </c>
      <c r="F364" s="24">
        <v>0.10267146880411693</v>
      </c>
      <c r="G364" s="26"/>
      <c r="H364" s="13">
        <v>123.26952799999999</v>
      </c>
      <c r="I364" s="22">
        <v>784.87622463000037</v>
      </c>
      <c r="J364" s="22">
        <v>6.3671552683320112</v>
      </c>
      <c r="K364" s="22">
        <v>74.428217220000022</v>
      </c>
      <c r="L364" s="24">
        <v>0.20253852429399194</v>
      </c>
      <c r="M364" s="14">
        <v>1.004137609482374</v>
      </c>
      <c r="N364" s="26"/>
      <c r="O364" s="22">
        <v>1138.5696297500006</v>
      </c>
    </row>
    <row r="365" spans="1:15">
      <c r="A365" s="7">
        <v>39326</v>
      </c>
      <c r="B365" s="25">
        <v>4.8248930000000003</v>
      </c>
      <c r="C365" s="22">
        <v>366.69857289999987</v>
      </c>
      <c r="D365" s="22">
        <v>76.001389647397332</v>
      </c>
      <c r="E365" s="23">
        <v>37.476566820000031</v>
      </c>
      <c r="F365" s="24">
        <v>0.10278343158504298</v>
      </c>
      <c r="G365" s="26"/>
      <c r="H365" s="13">
        <v>122.679692</v>
      </c>
      <c r="I365" s="22">
        <v>780.43699072999982</v>
      </c>
      <c r="J365" s="22">
        <v>6.3615825733406615</v>
      </c>
      <c r="K365" s="22">
        <v>73.069391609999968</v>
      </c>
      <c r="L365" s="24">
        <v>0.21164316516507081</v>
      </c>
      <c r="M365" s="14">
        <v>1.291026770675928</v>
      </c>
      <c r="N365" s="26"/>
      <c r="O365" s="22">
        <v>1147.1355636299998</v>
      </c>
    </row>
    <row r="366" spans="1:15">
      <c r="A366" s="7">
        <v>39356</v>
      </c>
      <c r="B366" s="25">
        <v>5.0862970000000001</v>
      </c>
      <c r="C366" s="22">
        <v>422.13673175000048</v>
      </c>
      <c r="D366" s="22">
        <v>82.994904102139628</v>
      </c>
      <c r="E366" s="23">
        <v>42.946841140000025</v>
      </c>
      <c r="F366" s="24">
        <v>0.10225726761812401</v>
      </c>
      <c r="G366" s="26"/>
      <c r="H366" s="13">
        <v>125.320806</v>
      </c>
      <c r="I366" s="22">
        <v>896.78348032999986</v>
      </c>
      <c r="J366" s="22">
        <v>7.1559025907477789</v>
      </c>
      <c r="K366" s="22">
        <v>84.976352590000033</v>
      </c>
      <c r="L366" s="24">
        <v>0.2049181728931681</v>
      </c>
      <c r="M366" s="14">
        <v>1.4190936750524612</v>
      </c>
      <c r="N366" s="26"/>
      <c r="O366" s="22">
        <v>1318.9202120800003</v>
      </c>
    </row>
    <row r="367" spans="1:15">
      <c r="A367" s="7">
        <v>39387</v>
      </c>
      <c r="B367" s="25">
        <v>4.9559559999999996</v>
      </c>
      <c r="C367" s="22">
        <v>455.35567597999994</v>
      </c>
      <c r="D367" s="22">
        <v>91.880492074586613</v>
      </c>
      <c r="E367" s="23">
        <v>46.39676762000002</v>
      </c>
      <c r="F367" s="24">
        <v>0.10242503370496805</v>
      </c>
      <c r="G367" s="26"/>
      <c r="H367" s="13">
        <v>120.307186</v>
      </c>
      <c r="I367" s="22">
        <v>932.94370751000065</v>
      </c>
      <c r="J367" s="22">
        <v>7.7546798202893772</v>
      </c>
      <c r="K367" s="22">
        <v>88.666712240000024</v>
      </c>
      <c r="L367" s="24">
        <v>0.20099361057964971</v>
      </c>
      <c r="M367" s="14">
        <v>1.5281832012035244</v>
      </c>
      <c r="N367" s="26"/>
      <c r="O367" s="22">
        <v>1388.2993834900005</v>
      </c>
    </row>
    <row r="368" spans="1:15">
      <c r="A368" s="7">
        <v>39417</v>
      </c>
      <c r="B368" s="25">
        <v>5.163646</v>
      </c>
      <c r="C368" s="22">
        <v>452.01276505999994</v>
      </c>
      <c r="D368" s="22">
        <v>87.537520012022497</v>
      </c>
      <c r="E368" s="23">
        <v>46.169916680000007</v>
      </c>
      <c r="F368" s="24">
        <v>0.10269222672027517</v>
      </c>
      <c r="G368" s="26"/>
      <c r="H368" s="13">
        <v>116.473196</v>
      </c>
      <c r="I368" s="22">
        <v>943.00554293999994</v>
      </c>
      <c r="J368" s="22">
        <v>8.0963309613312227</v>
      </c>
      <c r="K368" s="22">
        <v>90.455253099999936</v>
      </c>
      <c r="L368" s="24">
        <v>0.18720176651308634</v>
      </c>
      <c r="M368" s="14">
        <v>1.2322534623735191</v>
      </c>
      <c r="N368" s="26"/>
      <c r="O368" s="22">
        <v>1395.0183079999999</v>
      </c>
    </row>
    <row r="369" spans="1:15">
      <c r="A369" s="7">
        <v>39448</v>
      </c>
      <c r="B369" s="25">
        <v>5.0950629999999997</v>
      </c>
      <c r="C369" s="22">
        <v>458.97859413999987</v>
      </c>
      <c r="D369" s="22">
        <v>90.083006655658608</v>
      </c>
      <c r="E369" s="23">
        <v>47.028904110000006</v>
      </c>
      <c r="F369" s="24">
        <v>0.10305198469794596</v>
      </c>
      <c r="G369" s="26"/>
      <c r="H369" s="13">
        <v>112.36613</v>
      </c>
      <c r="I369" s="22">
        <v>906.43640095999979</v>
      </c>
      <c r="J369" s="22">
        <v>8.0668116002571217</v>
      </c>
      <c r="K369" s="22">
        <v>86.426445659999942</v>
      </c>
      <c r="L369" s="24">
        <v>0.18999949809782643</v>
      </c>
      <c r="M369" s="14">
        <v>1.0617825470887619</v>
      </c>
      <c r="N369" s="26"/>
      <c r="O369" s="22">
        <v>1365.4149950999997</v>
      </c>
    </row>
    <row r="370" spans="1:15">
      <c r="A370" s="7">
        <v>39479</v>
      </c>
      <c r="B370" s="25">
        <v>4.7863049999999996</v>
      </c>
      <c r="C370" s="22">
        <v>441.78678651999991</v>
      </c>
      <c r="D370" s="22">
        <v>92.302263754608191</v>
      </c>
      <c r="E370" s="23">
        <v>45.169179039999989</v>
      </c>
      <c r="F370" s="24">
        <v>0.10281964797501611</v>
      </c>
      <c r="G370" s="26"/>
      <c r="H370" s="13">
        <v>108.53167500000001</v>
      </c>
      <c r="I370" s="22">
        <v>937.94705412999974</v>
      </c>
      <c r="J370" s="22">
        <v>8.6421503596069957</v>
      </c>
      <c r="K370" s="22">
        <v>89.941294890000037</v>
      </c>
      <c r="L370" s="24">
        <v>0.18733205725879587</v>
      </c>
      <c r="M370" s="14">
        <v>0.95236193856095319</v>
      </c>
      <c r="N370" s="26"/>
      <c r="O370" s="22">
        <v>1379.7338406499996</v>
      </c>
    </row>
    <row r="371" spans="1:15">
      <c r="A371" s="7">
        <v>39508</v>
      </c>
      <c r="B371" s="25">
        <v>5.123443</v>
      </c>
      <c r="C371" s="22">
        <v>520.68859109999971</v>
      </c>
      <c r="D371" s="22">
        <v>101.62864915253273</v>
      </c>
      <c r="E371" s="23">
        <v>53.509266509999982</v>
      </c>
      <c r="F371" s="24">
        <v>0.10330076471690923</v>
      </c>
      <c r="G371" s="26"/>
      <c r="H371" s="13">
        <v>121.03698199999999</v>
      </c>
      <c r="I371" s="22">
        <v>1139.4605642399993</v>
      </c>
      <c r="J371" s="22">
        <v>9.414152149299289</v>
      </c>
      <c r="K371" s="22">
        <v>109.69489122000003</v>
      </c>
      <c r="L371" s="24">
        <v>0.18488294356243157</v>
      </c>
      <c r="M371" s="14">
        <v>0.96378161851471233</v>
      </c>
      <c r="N371" s="26"/>
      <c r="O371" s="22">
        <v>1660.149155339999</v>
      </c>
    </row>
    <row r="372" spans="1:15">
      <c r="A372" s="7">
        <v>39539</v>
      </c>
      <c r="B372" s="25">
        <v>4.9478520000000001</v>
      </c>
      <c r="C372" s="22">
        <v>543.62217795000015</v>
      </c>
      <c r="D372" s="22">
        <v>109.87033928056056</v>
      </c>
      <c r="E372" s="23">
        <v>55.421347469999994</v>
      </c>
      <c r="F372" s="24">
        <v>0.10249969550566233</v>
      </c>
      <c r="G372" s="26"/>
      <c r="H372" s="13">
        <v>118.088554</v>
      </c>
      <c r="I372" s="22">
        <v>1155.0022773699995</v>
      </c>
      <c r="J372" s="22">
        <v>9.7808148058955791</v>
      </c>
      <c r="K372" s="22">
        <v>110.96941580000001</v>
      </c>
      <c r="L372" s="24">
        <v>0.18539584720784344</v>
      </c>
      <c r="M372" s="14">
        <v>0.93010595962513953</v>
      </c>
      <c r="N372" s="26"/>
      <c r="O372" s="22">
        <v>1698.6244553199997</v>
      </c>
    </row>
    <row r="373" spans="1:15">
      <c r="A373" s="7">
        <v>39569</v>
      </c>
      <c r="B373" s="25">
        <v>5.0505709999999997</v>
      </c>
      <c r="C373" s="22">
        <v>618.32543021000026</v>
      </c>
      <c r="D373" s="22">
        <v>122.42683653194862</v>
      </c>
      <c r="E373" s="23">
        <v>62.677511969999919</v>
      </c>
      <c r="F373" s="24">
        <v>0.10188066874203273</v>
      </c>
      <c r="G373" s="26"/>
      <c r="H373" s="13">
        <v>122.255871</v>
      </c>
      <c r="I373" s="22">
        <v>1321.8798006300012</v>
      </c>
      <c r="J373" s="22">
        <v>10.812403443839528</v>
      </c>
      <c r="K373" s="22">
        <v>127.78268437000006</v>
      </c>
      <c r="L373" s="24">
        <v>0.18259680783756871</v>
      </c>
      <c r="M373" s="14">
        <v>1.0563321348518233</v>
      </c>
      <c r="N373" s="26"/>
      <c r="O373" s="22">
        <v>1940.2052308400016</v>
      </c>
    </row>
    <row r="374" spans="1:15">
      <c r="A374" s="7">
        <v>39600</v>
      </c>
      <c r="B374" s="25">
        <v>4.9362450000000004</v>
      </c>
      <c r="C374" s="22">
        <v>645.10821859000043</v>
      </c>
      <c r="D374" s="22">
        <v>130.68804700536549</v>
      </c>
      <c r="E374" s="23">
        <v>66.515508109999971</v>
      </c>
      <c r="F374" s="24">
        <v>0.10361195285357362</v>
      </c>
      <c r="G374" s="26"/>
      <c r="H374" s="13">
        <v>111.678349</v>
      </c>
      <c r="I374" s="22">
        <v>1308.696861599999</v>
      </c>
      <c r="J374" s="22">
        <v>11.71844742797907</v>
      </c>
      <c r="K374" s="22">
        <v>127.67848207000003</v>
      </c>
      <c r="L374" s="24">
        <v>0.1812991696869522</v>
      </c>
      <c r="M374" s="14">
        <v>1.1502782848637185</v>
      </c>
      <c r="N374" s="26"/>
      <c r="O374" s="22">
        <v>1953.8050801899994</v>
      </c>
    </row>
    <row r="375" spans="1:15">
      <c r="A375" s="7">
        <v>39630</v>
      </c>
      <c r="B375" s="25">
        <v>5.0849209999999996</v>
      </c>
      <c r="C375" s="22">
        <v>663.85774329000014</v>
      </c>
      <c r="D375" s="22">
        <v>130.55419018112576</v>
      </c>
      <c r="E375" s="23">
        <v>67.847582210000041</v>
      </c>
      <c r="F375" s="24">
        <v>0.10272199385977579</v>
      </c>
      <c r="G375" s="26"/>
      <c r="H375" s="13">
        <v>122.240756</v>
      </c>
      <c r="I375" s="22">
        <v>1534.3613227700005</v>
      </c>
      <c r="J375" s="22">
        <v>12.551961988602233</v>
      </c>
      <c r="K375" s="22">
        <v>149.36779739999994</v>
      </c>
      <c r="L375" s="24">
        <v>0.17618889058801146</v>
      </c>
      <c r="M375" s="14">
        <v>1.1529688735075805</v>
      </c>
      <c r="N375" s="26"/>
      <c r="O375" s="22">
        <v>2198.2190660600008</v>
      </c>
    </row>
    <row r="376" spans="1:15">
      <c r="A376" s="7">
        <v>39661</v>
      </c>
      <c r="B376" s="25">
        <v>5.1846569999999996</v>
      </c>
      <c r="C376" s="22">
        <v>588.14210080999942</v>
      </c>
      <c r="D376" s="22">
        <v>113.43896053490124</v>
      </c>
      <c r="E376" s="23">
        <v>59.917561760000019</v>
      </c>
      <c r="F376" s="24">
        <v>0.10241262738553465</v>
      </c>
      <c r="G376" s="26"/>
      <c r="H376" s="13">
        <v>118.35817</v>
      </c>
      <c r="I376" s="22">
        <v>1100.59831719</v>
      </c>
      <c r="J376" s="22">
        <v>9.2988791326361326</v>
      </c>
      <c r="K376" s="22">
        <v>105.55994344</v>
      </c>
      <c r="L376" s="24">
        <v>0.18794082170515558</v>
      </c>
      <c r="M376" s="14">
        <v>1.4031826427494494</v>
      </c>
      <c r="N376" s="26"/>
      <c r="O376" s="22">
        <v>1688.7404179999994</v>
      </c>
    </row>
    <row r="377" spans="1:15">
      <c r="A377" s="7">
        <v>39692</v>
      </c>
      <c r="B377" s="25">
        <v>4.9112099999999996</v>
      </c>
      <c r="C377" s="22">
        <v>489.35742639000034</v>
      </c>
      <c r="D377" s="22">
        <v>99.640908531706117</v>
      </c>
      <c r="E377" s="23">
        <v>50.164898580000006</v>
      </c>
      <c r="F377" s="24">
        <v>0.10315900500867838</v>
      </c>
      <c r="G377" s="26"/>
      <c r="H377" s="13">
        <v>113.093194</v>
      </c>
      <c r="I377" s="22">
        <v>858.81291763999934</v>
      </c>
      <c r="J377" s="22">
        <v>7.593851471203469</v>
      </c>
      <c r="K377" s="22">
        <v>81.684048920000023</v>
      </c>
      <c r="L377" s="24">
        <v>0.20332680351368185</v>
      </c>
      <c r="M377" s="14">
        <v>1.0975050684469245</v>
      </c>
      <c r="N377" s="26"/>
      <c r="O377" s="22">
        <v>1348.1703440299998</v>
      </c>
    </row>
    <row r="378" spans="1:15">
      <c r="A378" s="7">
        <v>39722</v>
      </c>
      <c r="B378" s="25">
        <v>5.2259120000000001</v>
      </c>
      <c r="C378" s="22">
        <v>389.42250108999986</v>
      </c>
      <c r="D378" s="22">
        <v>74.517615507111458</v>
      </c>
      <c r="E378" s="23">
        <v>39.871649689999984</v>
      </c>
      <c r="F378" s="24">
        <v>0.10310182166572049</v>
      </c>
      <c r="G378" s="26"/>
      <c r="H378" s="13">
        <v>123.14142099999999</v>
      </c>
      <c r="I378" s="22">
        <v>639.55717656999923</v>
      </c>
      <c r="J378" s="22">
        <v>5.1936803341744717</v>
      </c>
      <c r="K378" s="22">
        <v>59.253284470000025</v>
      </c>
      <c r="L378" s="24">
        <v>0.22762647910662029</v>
      </c>
      <c r="M378" s="14">
        <v>0.71192516192333777</v>
      </c>
      <c r="N378" s="26"/>
      <c r="O378" s="22">
        <v>1028.9796776599992</v>
      </c>
    </row>
    <row r="379" spans="1:15">
      <c r="A379" s="7">
        <v>39753</v>
      </c>
      <c r="B379" s="25">
        <v>5.1638500000000001</v>
      </c>
      <c r="C379" s="22">
        <v>282.42268864000016</v>
      </c>
      <c r="D379" s="22">
        <v>54.692271975367248</v>
      </c>
      <c r="E379" s="23">
        <v>28.859944769999998</v>
      </c>
      <c r="F379" s="24">
        <v>0.10341831157634283</v>
      </c>
      <c r="G379" s="26"/>
      <c r="H379" s="13">
        <v>117.93294299999999</v>
      </c>
      <c r="I379" s="22">
        <v>470.68907099000012</v>
      </c>
      <c r="J379" s="22">
        <v>3.9911585263330549</v>
      </c>
      <c r="K379" s="22">
        <v>42.52116130000001</v>
      </c>
      <c r="L379" s="24">
        <v>0.25005349763581092</v>
      </c>
      <c r="M379" s="14">
        <v>0.4590208430751006</v>
      </c>
      <c r="N379" s="26"/>
      <c r="O379" s="22">
        <v>753.11175963000028</v>
      </c>
    </row>
    <row r="380" spans="1:15">
      <c r="A380" s="7">
        <v>39783</v>
      </c>
      <c r="B380" s="33">
        <v>5.3606670000000003</v>
      </c>
      <c r="C380" s="29">
        <v>193.44999382000009</v>
      </c>
      <c r="D380" s="29">
        <v>36.086926089607893</v>
      </c>
      <c r="E380" s="34">
        <v>19.809769690000014</v>
      </c>
      <c r="F380" s="31">
        <v>0.10414870516225899</v>
      </c>
      <c r="G380" s="35"/>
      <c r="H380" s="28">
        <v>115.42294800000001</v>
      </c>
      <c r="I380" s="29">
        <v>580.99862946000007</v>
      </c>
      <c r="J380" s="29">
        <v>5.0336491965185299</v>
      </c>
      <c r="K380" s="29">
        <v>54.148032819999962</v>
      </c>
      <c r="L380" s="31">
        <v>0.2206821533626826</v>
      </c>
      <c r="M380" s="14">
        <v>-1.1323598682926317E-2</v>
      </c>
      <c r="N380" s="35"/>
      <c r="O380" s="29">
        <v>774.44862328000022</v>
      </c>
    </row>
    <row r="381" spans="1:15">
      <c r="A381" s="7">
        <v>39814</v>
      </c>
      <c r="B381" s="33">
        <v>5.3722589999999997</v>
      </c>
      <c r="C381" s="29">
        <v>189.46531826000015</v>
      </c>
      <c r="D381" s="29">
        <v>35.267346242986456</v>
      </c>
      <c r="E381" s="34">
        <v>19.469020479999994</v>
      </c>
      <c r="F381" s="31">
        <v>0.10447864327779258</v>
      </c>
      <c r="G381" s="35"/>
      <c r="H381" s="28">
        <v>115.524541</v>
      </c>
      <c r="I381" s="29">
        <v>576.05244875000017</v>
      </c>
      <c r="J381" s="29">
        <v>4.9864075958544616</v>
      </c>
      <c r="K381" s="29">
        <v>53.382275310000018</v>
      </c>
      <c r="L381" s="31">
        <v>0.2232324965010401</v>
      </c>
      <c r="M381" s="14">
        <v>0.14907512289090974</v>
      </c>
      <c r="N381" s="35"/>
      <c r="O381" s="29">
        <v>765.51776701000028</v>
      </c>
    </row>
    <row r="382" spans="1:15">
      <c r="A382" s="7">
        <v>39845</v>
      </c>
      <c r="B382" s="33">
        <v>4.954415</v>
      </c>
      <c r="C382" s="29">
        <v>159.94380534000001</v>
      </c>
      <c r="D382" s="29">
        <v>32.28308596272214</v>
      </c>
      <c r="E382" s="34">
        <v>16.597477089999998</v>
      </c>
      <c r="F382" s="31">
        <v>0.10586775407778357</v>
      </c>
      <c r="G382" s="35"/>
      <c r="H382" s="28">
        <v>107.56365099999999</v>
      </c>
      <c r="I382" s="29">
        <v>410.11943498000016</v>
      </c>
      <c r="J382" s="29">
        <v>3.8128069395859407</v>
      </c>
      <c r="K382" s="29">
        <v>36.305352599999999</v>
      </c>
      <c r="L382" s="31">
        <v>0.25704771588096292</v>
      </c>
      <c r="M382" s="14">
        <v>0.46576065043486414</v>
      </c>
      <c r="N382" s="35"/>
      <c r="O382" s="29">
        <v>570.0632403200002</v>
      </c>
    </row>
    <row r="383" spans="1:15">
      <c r="A383" s="7">
        <v>39873</v>
      </c>
      <c r="B383" s="33">
        <v>5.4615859999999996</v>
      </c>
      <c r="C383" s="29">
        <v>226.90523104000013</v>
      </c>
      <c r="D383" s="29">
        <v>41.545666595747122</v>
      </c>
      <c r="E383" s="34">
        <v>23.565437480000003</v>
      </c>
      <c r="F383" s="31">
        <v>0.10550572408698576</v>
      </c>
      <c r="G383" s="35"/>
      <c r="H383" s="28">
        <v>118.556454</v>
      </c>
      <c r="I383" s="29">
        <v>411.38852268000005</v>
      </c>
      <c r="J383" s="29">
        <v>3.4699799867496042</v>
      </c>
      <c r="K383" s="29">
        <v>36.176621759999975</v>
      </c>
      <c r="L383" s="31">
        <v>0.27041173454547657</v>
      </c>
      <c r="M383" s="14">
        <v>0.51372231244148736</v>
      </c>
      <c r="N383" s="35"/>
      <c r="O383" s="29">
        <v>638.29375372000015</v>
      </c>
    </row>
    <row r="384" spans="1:15">
      <c r="A384" s="7">
        <v>39904</v>
      </c>
      <c r="B384" s="33">
        <v>5.3147909999999996</v>
      </c>
      <c r="C384" s="29">
        <v>240.75399087</v>
      </c>
      <c r="D384" s="29">
        <v>45.298863279854281</v>
      </c>
      <c r="E384" s="34">
        <v>24.918102350000012</v>
      </c>
      <c r="F384" s="31">
        <v>0.10497176993276235</v>
      </c>
      <c r="G384" s="35"/>
      <c r="H384" s="28">
        <v>112.457536</v>
      </c>
      <c r="I384" s="29">
        <v>384.47389965999997</v>
      </c>
      <c r="J384" s="29">
        <v>3.4188362410857014</v>
      </c>
      <c r="K384" s="29">
        <v>33.623617520000018</v>
      </c>
      <c r="L384" s="31">
        <v>0.27600649930682475</v>
      </c>
      <c r="M384" s="14">
        <v>0.53595114458413029</v>
      </c>
      <c r="N384" s="35"/>
      <c r="O384" s="29">
        <v>625.22789052999997</v>
      </c>
    </row>
    <row r="385" spans="1:15">
      <c r="A385" s="7">
        <v>39934</v>
      </c>
      <c r="B385" s="33">
        <v>5.1921730000000004</v>
      </c>
      <c r="C385" s="29">
        <v>282.31186663</v>
      </c>
      <c r="D385" s="29">
        <v>54.372584779051081</v>
      </c>
      <c r="E385" s="34">
        <v>29.003513869999988</v>
      </c>
      <c r="F385" s="31">
        <v>0.10408281773897461</v>
      </c>
      <c r="G385" s="35"/>
      <c r="H385" s="28">
        <v>116.506444</v>
      </c>
      <c r="I385" s="29">
        <v>414.18579522999966</v>
      </c>
      <c r="J385" s="29">
        <v>3.5550462361549688</v>
      </c>
      <c r="K385" s="29">
        <v>36.433207159999981</v>
      </c>
      <c r="L385" s="31">
        <v>0.26976015620139882</v>
      </c>
      <c r="M385" s="14">
        <v>0.6783266823049825</v>
      </c>
      <c r="N385" s="35"/>
      <c r="O385" s="29">
        <v>696.49766185999965</v>
      </c>
    </row>
    <row r="386" spans="1:15">
      <c r="A386" s="7">
        <v>39965</v>
      </c>
      <c r="B386" s="33">
        <v>5.0059659999999999</v>
      </c>
      <c r="C386" s="29">
        <v>329.8476098700001</v>
      </c>
      <c r="D386" s="29">
        <v>65.890900950985312</v>
      </c>
      <c r="E386" s="34">
        <v>34.156260809999985</v>
      </c>
      <c r="F386" s="31">
        <v>0.10469199259503481</v>
      </c>
      <c r="G386" s="35"/>
      <c r="H386" s="28">
        <v>109.582424</v>
      </c>
      <c r="I386" s="29">
        <v>415.91475328000041</v>
      </c>
      <c r="J386" s="29">
        <v>3.7954512968247571</v>
      </c>
      <c r="K386" s="29">
        <v>37.101668300000007</v>
      </c>
      <c r="L386" s="31">
        <v>0.2595190731428707</v>
      </c>
      <c r="M386" s="14">
        <v>0.87610463272268646</v>
      </c>
      <c r="N386" s="35"/>
      <c r="O386" s="29">
        <v>745.76236315000051</v>
      </c>
    </row>
    <row r="387" spans="1:15">
      <c r="A387" s="7">
        <v>39995</v>
      </c>
      <c r="B387" s="33">
        <v>5.1476920000000002</v>
      </c>
      <c r="C387" s="29">
        <v>313.6222506510195</v>
      </c>
      <c r="D387" s="29">
        <v>60.924828185334221</v>
      </c>
      <c r="E387" s="34">
        <v>32.577670759999997</v>
      </c>
      <c r="F387" s="31">
        <v>0.10523118864489152</v>
      </c>
      <c r="G387" s="35"/>
      <c r="H387" s="28">
        <v>113.588381</v>
      </c>
      <c r="I387" s="29">
        <v>445.29065004000017</v>
      </c>
      <c r="J387" s="29">
        <v>3.9202130193228144</v>
      </c>
      <c r="K387" s="29">
        <v>39.836364319999987</v>
      </c>
      <c r="L387" s="31">
        <v>0.26021930051956221</v>
      </c>
      <c r="M387" s="14">
        <v>0.70073506063869617</v>
      </c>
      <c r="N387" s="35"/>
      <c r="O387" s="29">
        <v>758.91290069101967</v>
      </c>
    </row>
    <row r="388" spans="1:15">
      <c r="A388" s="7">
        <v>40026</v>
      </c>
      <c r="B388" s="33">
        <v>5.3044760000000002</v>
      </c>
      <c r="C388" s="29">
        <v>343.17211152774564</v>
      </c>
      <c r="D388" s="29">
        <v>64.694818400110705</v>
      </c>
      <c r="E388" s="34">
        <v>35.553205329999983</v>
      </c>
      <c r="F388" s="31">
        <v>0.10496380602227376</v>
      </c>
      <c r="G388" s="35"/>
      <c r="H388" s="28">
        <v>114.40051800000001</v>
      </c>
      <c r="I388" s="29">
        <v>482.87969324000034</v>
      </c>
      <c r="J388" s="29">
        <v>4.2209572271342362</v>
      </c>
      <c r="K388" s="29">
        <v>43.653575159999988</v>
      </c>
      <c r="L388" s="31">
        <v>0.25669868225055481</v>
      </c>
      <c r="M388" s="14">
        <v>0.9499279850325526</v>
      </c>
      <c r="N388" s="35"/>
      <c r="O388" s="29">
        <v>826.05180476774603</v>
      </c>
    </row>
    <row r="389" spans="1:15">
      <c r="A389" s="7">
        <v>40057</v>
      </c>
      <c r="B389" s="33">
        <v>5.0458369999999997</v>
      </c>
      <c r="C389" s="29">
        <v>329.17558690605489</v>
      </c>
      <c r="D389" s="29">
        <v>65.23706312868508</v>
      </c>
      <c r="E389" s="34">
        <v>33.432204789999993</v>
      </c>
      <c r="F389" s="31">
        <v>0.10274329929321817</v>
      </c>
      <c r="G389" s="35"/>
      <c r="H389" s="28">
        <v>107.779505</v>
      </c>
      <c r="I389" s="29">
        <v>409.92362377999984</v>
      </c>
      <c r="J389" s="29">
        <v>3.8033541143095788</v>
      </c>
      <c r="K389" s="29">
        <v>36.561563190000008</v>
      </c>
      <c r="L389" s="31">
        <v>0.26728338552991693</v>
      </c>
      <c r="M389" s="14">
        <v>1.0102527952526494</v>
      </c>
      <c r="N389" s="35"/>
      <c r="O389" s="29">
        <v>739.09921068605468</v>
      </c>
    </row>
    <row r="390" spans="1:15">
      <c r="A390" s="7">
        <v>40087</v>
      </c>
      <c r="B390" s="33">
        <v>5.282959</v>
      </c>
      <c r="C390" s="29">
        <v>381.81966915989017</v>
      </c>
      <c r="D390" s="29">
        <v>72.273827822606648</v>
      </c>
      <c r="E390" s="34">
        <v>38.8407184</v>
      </c>
      <c r="F390" s="31">
        <v>0.10268948565018146</v>
      </c>
      <c r="G390" s="35"/>
      <c r="H390" s="28">
        <v>113.87449700000001</v>
      </c>
      <c r="I390" s="29">
        <v>550.38086955000028</v>
      </c>
      <c r="J390" s="29">
        <v>4.8332232769379457</v>
      </c>
      <c r="K390" s="29">
        <v>50.474779730000002</v>
      </c>
      <c r="L390" s="31">
        <v>0.24345715327412629</v>
      </c>
      <c r="M390" s="14">
        <v>1.0647428948710811</v>
      </c>
      <c r="N390" s="35"/>
      <c r="O390" s="29">
        <v>932.20053870989045</v>
      </c>
    </row>
    <row r="391" spans="1:15">
      <c r="A391" s="7">
        <v>40118</v>
      </c>
      <c r="B391" s="33">
        <v>5.1559860000000004</v>
      </c>
      <c r="C391" s="29">
        <v>383.33905866885016</v>
      </c>
      <c r="D391" s="29">
        <v>74.34835134712354</v>
      </c>
      <c r="E391" s="34">
        <v>39.043600930000004</v>
      </c>
      <c r="F391" s="31">
        <v>0.1029013854469031</v>
      </c>
      <c r="G391" s="35"/>
      <c r="H391" s="28">
        <v>108.36721300000001</v>
      </c>
      <c r="I391" s="33">
        <v>591.76182339000002</v>
      </c>
      <c r="J391" s="29">
        <v>5.4607090743396709</v>
      </c>
      <c r="K391" s="33">
        <v>54.789459260000001</v>
      </c>
      <c r="L391" s="31">
        <v>0.22987071271468357</v>
      </c>
      <c r="M391" s="14">
        <v>1.1743048481545868</v>
      </c>
      <c r="N391" s="35"/>
      <c r="O391" s="29">
        <v>975.10088205885017</v>
      </c>
    </row>
    <row r="392" spans="1:15">
      <c r="A392" s="7">
        <v>40148</v>
      </c>
      <c r="B392" s="33">
        <v>5.1976550000000001</v>
      </c>
      <c r="C392" s="29">
        <v>368.55200818680612</v>
      </c>
      <c r="D392" s="29">
        <v>70.907362683134238</v>
      </c>
      <c r="E392" s="34">
        <v>37.190354470000017</v>
      </c>
      <c r="F392" s="31">
        <v>0.10237416411419921</v>
      </c>
      <c r="G392" s="35"/>
      <c r="H392" s="28">
        <v>105.161897</v>
      </c>
      <c r="I392" s="33">
        <v>616.81952303999992</v>
      </c>
      <c r="J392" s="29">
        <v>5.8654278843980912</v>
      </c>
      <c r="K392" s="33">
        <v>57.884264149999993</v>
      </c>
      <c r="L392" s="31">
        <v>0.21951540815808354</v>
      </c>
      <c r="M392" s="14">
        <v>1.1486341353254739</v>
      </c>
      <c r="N392" s="35"/>
      <c r="O392" s="29">
        <v>985.37153122680604</v>
      </c>
    </row>
    <row r="393" spans="1:15">
      <c r="A393" s="7">
        <v>40179</v>
      </c>
      <c r="B393" s="33">
        <v>5.2934960000000002</v>
      </c>
      <c r="C393" s="29">
        <v>390.93004907434442</v>
      </c>
      <c r="D393" s="29">
        <v>73.851014353150433</v>
      </c>
      <c r="E393" s="34">
        <v>37.388270789999986</v>
      </c>
      <c r="F393" s="31">
        <v>0.10090472873598917</v>
      </c>
      <c r="G393" s="35"/>
      <c r="H393" s="28">
        <v>105.238164</v>
      </c>
      <c r="I393" s="33">
        <v>729.94985812999994</v>
      </c>
      <c r="J393" s="29">
        <v>6.9361705904523374</v>
      </c>
      <c r="K393" s="33">
        <v>69.101419390000018</v>
      </c>
      <c r="L393" s="31">
        <v>0.20807095788619334</v>
      </c>
      <c r="M393" s="14">
        <v>0.96084627701733982</v>
      </c>
      <c r="N393" s="35"/>
      <c r="O393" s="29">
        <v>1120.8799072043444</v>
      </c>
    </row>
    <row r="394" spans="1:15">
      <c r="A394" s="7">
        <v>40210</v>
      </c>
      <c r="B394" s="33">
        <v>4.9094300000000004</v>
      </c>
      <c r="C394" s="29">
        <v>357.30708824935937</v>
      </c>
      <c r="D394" s="29">
        <v>72.779750042135106</v>
      </c>
      <c r="E394" s="34">
        <v>34.687364970000012</v>
      </c>
      <c r="F394" s="31">
        <v>0.10144995505756957</v>
      </c>
      <c r="G394" s="35"/>
      <c r="H394" s="28">
        <v>94.685851</v>
      </c>
      <c r="I394" s="33">
        <v>620.99561575999985</v>
      </c>
      <c r="J394" s="29">
        <v>6.558483756564641</v>
      </c>
      <c r="K394" s="33">
        <v>58.114144050000007</v>
      </c>
      <c r="L394" s="31">
        <v>0.21485908952305108</v>
      </c>
      <c r="M394" s="14">
        <v>1.0182294736779394</v>
      </c>
      <c r="N394" s="35"/>
      <c r="O394" s="29">
        <v>978.30270400935922</v>
      </c>
    </row>
    <row r="395" spans="1:15">
      <c r="A395" s="7">
        <v>40238</v>
      </c>
      <c r="B395" s="33">
        <v>5.6204890000000001</v>
      </c>
      <c r="C395" s="29">
        <v>439.54424921256737</v>
      </c>
      <c r="D395" s="29">
        <v>78.203915924854115</v>
      </c>
      <c r="E395" s="34">
        <v>43.293992280000019</v>
      </c>
      <c r="F395" s="36">
        <v>9.8497460398037584E-2</v>
      </c>
      <c r="G395" s="35"/>
      <c r="H395" s="28">
        <v>107.459822</v>
      </c>
      <c r="I395" s="33">
        <v>615.52278653999997</v>
      </c>
      <c r="J395" s="29">
        <v>5.7279341718991494</v>
      </c>
      <c r="K395" s="33">
        <v>57.108030869999993</v>
      </c>
      <c r="L395" s="31">
        <v>0.22576662255048674</v>
      </c>
      <c r="M395" s="14">
        <v>0.94564997702557729</v>
      </c>
      <c r="N395" s="35"/>
      <c r="O395" s="29">
        <v>1055.0670357525673</v>
      </c>
    </row>
    <row r="396" spans="1:15">
      <c r="A396" s="7">
        <v>40269</v>
      </c>
      <c r="B396" s="33">
        <v>5.3675899999999999</v>
      </c>
      <c r="C396" s="29">
        <v>433.6845776924128</v>
      </c>
      <c r="D396" s="29">
        <v>80.796889794565686</v>
      </c>
      <c r="E396" s="34">
        <v>42.481151359999998</v>
      </c>
      <c r="F396" s="36">
        <v>9.7954028215707964E-2</v>
      </c>
      <c r="G396" s="35"/>
      <c r="H396" s="28">
        <v>104.895481</v>
      </c>
      <c r="I396" s="33">
        <v>529.44465461999994</v>
      </c>
      <c r="J396" s="29">
        <v>5.0473542765869954</v>
      </c>
      <c r="K396" s="33">
        <v>47.77896753000001</v>
      </c>
      <c r="L396" s="31">
        <v>0.24272473998672328</v>
      </c>
      <c r="M396" s="14">
        <v>1.0395731086428439</v>
      </c>
      <c r="N396" s="35"/>
      <c r="O396" s="29">
        <v>963.1292323124128</v>
      </c>
    </row>
    <row r="397" spans="1:15">
      <c r="A397" s="7">
        <v>40299</v>
      </c>
      <c r="B397" s="33">
        <v>5.432804</v>
      </c>
      <c r="C397" s="29">
        <v>384.70639266500484</v>
      </c>
      <c r="D397" s="29">
        <v>70.811756261592507</v>
      </c>
      <c r="E397" s="34">
        <v>37.228425060000006</v>
      </c>
      <c r="F397" s="36">
        <v>9.6771007110396073E-2</v>
      </c>
      <c r="G397" s="35"/>
      <c r="H397" s="28">
        <v>107.239073</v>
      </c>
      <c r="I397" s="33">
        <v>543.51584388000003</v>
      </c>
      <c r="J397" s="29">
        <v>5.0682631682204118</v>
      </c>
      <c r="K397" s="33">
        <v>49.438288709999995</v>
      </c>
      <c r="L397" s="31">
        <v>0.23862778057052431</v>
      </c>
      <c r="M397" s="14">
        <v>1.0627073890247862</v>
      </c>
      <c r="N397" s="35"/>
      <c r="O397" s="29">
        <v>928.22223654500488</v>
      </c>
    </row>
    <row r="398" spans="1:15">
      <c r="A398" s="7">
        <v>40330</v>
      </c>
      <c r="B398" s="33">
        <v>5.1569570000000002</v>
      </c>
      <c r="C398" s="29">
        <v>360.31597007483094</v>
      </c>
      <c r="D398" s="29">
        <v>69.869880643726702</v>
      </c>
      <c r="E398" s="34">
        <v>34.892780040000012</v>
      </c>
      <c r="F398" s="36">
        <v>9.6839393582120237E-2</v>
      </c>
      <c r="G398" s="35"/>
      <c r="H398" s="28">
        <v>100.301143</v>
      </c>
      <c r="I398" s="33">
        <v>501.30848254000006</v>
      </c>
      <c r="J398" s="29">
        <v>4.9980335970847323</v>
      </c>
      <c r="K398" s="33">
        <v>45.912438029999997</v>
      </c>
      <c r="L398" s="31">
        <v>0.23733261495431943</v>
      </c>
      <c r="M398" s="14">
        <v>0.93978226729259617</v>
      </c>
      <c r="N398" s="35"/>
      <c r="O398" s="29">
        <v>861.62445261483094</v>
      </c>
    </row>
    <row r="399" spans="1:15">
      <c r="A399" s="7">
        <v>40360</v>
      </c>
      <c r="B399" s="33">
        <v>5.6822489999999997</v>
      </c>
      <c r="C399" s="29">
        <v>404.43278912000034</v>
      </c>
      <c r="D399" s="29">
        <v>71.116498220356604</v>
      </c>
      <c r="E399" s="37">
        <v>43.287322059999987</v>
      </c>
      <c r="F399" s="36">
        <v>0.10703217747054651</v>
      </c>
      <c r="G399" s="38"/>
      <c r="H399" s="28">
        <v>109.544708</v>
      </c>
      <c r="I399" s="33">
        <v>582.58487906999994</v>
      </c>
      <c r="J399" s="29">
        <v>5.3182384590408507</v>
      </c>
      <c r="K399" s="33">
        <v>54.188872709999991</v>
      </c>
      <c r="L399" s="31">
        <v>0.22648080587094391</v>
      </c>
      <c r="M399" s="14">
        <v>0.9041133913982593</v>
      </c>
      <c r="N399" s="38"/>
      <c r="O399" s="29">
        <v>987.01766819000022</v>
      </c>
    </row>
    <row r="400" spans="1:15">
      <c r="A400" s="7">
        <v>40391</v>
      </c>
      <c r="B400" s="33">
        <v>5.7425059999999997</v>
      </c>
      <c r="C400" s="29">
        <v>419.03272985000001</v>
      </c>
      <c r="D400" s="29">
        <v>72.967706992448043</v>
      </c>
      <c r="E400" s="37">
        <v>44.402568750000015</v>
      </c>
      <c r="F400" s="36">
        <v>0.10596444045288463</v>
      </c>
      <c r="G400" s="38"/>
      <c r="H400" s="28">
        <v>110.587053</v>
      </c>
      <c r="I400" s="33">
        <v>563.75193349000006</v>
      </c>
      <c r="J400" s="29">
        <v>5.0978113458724694</v>
      </c>
      <c r="K400" s="33">
        <v>51.870735230000008</v>
      </c>
      <c r="L400" s="31">
        <v>0.23235533487056953</v>
      </c>
      <c r="M400" s="14">
        <v>0.98905532454032663</v>
      </c>
      <c r="N400" s="38"/>
      <c r="O400" s="29">
        <v>982.78466334000007</v>
      </c>
    </row>
    <row r="401" spans="1:15">
      <c r="A401" s="7">
        <v>40422</v>
      </c>
      <c r="B401" s="33">
        <v>5.4955439999999998</v>
      </c>
      <c r="C401" s="29">
        <v>396.18706126999984</v>
      </c>
      <c r="D401" s="14">
        <v>72.092419107189357</v>
      </c>
      <c r="E401" s="37">
        <v>42.015121830000005</v>
      </c>
      <c r="F401" s="36">
        <v>0.10604869754029365</v>
      </c>
      <c r="G401" s="38"/>
      <c r="H401" s="28">
        <v>106.26523299999999</v>
      </c>
      <c r="I401" s="33">
        <v>506.68869423000001</v>
      </c>
      <c r="J401" s="29">
        <v>4.7681511621962001</v>
      </c>
      <c r="K401" s="33">
        <v>46.822873930000007</v>
      </c>
      <c r="L401" s="31">
        <v>0.24313085255871111</v>
      </c>
      <c r="M401" s="14">
        <v>1.2267488392143062</v>
      </c>
      <c r="N401" s="38"/>
      <c r="O401" s="29">
        <v>902.87575549999985</v>
      </c>
    </row>
    <row r="402" spans="1:15">
      <c r="A402" s="7">
        <v>40452</v>
      </c>
      <c r="B402" s="33">
        <v>5.7932439999999996</v>
      </c>
      <c r="C402" s="29">
        <v>448.74450502000025</v>
      </c>
      <c r="D402" s="14">
        <v>77.459969754424336</v>
      </c>
      <c r="E402" s="37">
        <v>48.382187920000028</v>
      </c>
      <c r="F402" s="36">
        <v>0.10781678077115098</v>
      </c>
      <c r="G402" s="38"/>
      <c r="H402" s="28">
        <v>106.76258199999999</v>
      </c>
      <c r="I402" s="33">
        <v>538.70669792000012</v>
      </c>
      <c r="J402" s="29">
        <v>5.0458380438944435</v>
      </c>
      <c r="K402" s="33">
        <v>49.918321140000003</v>
      </c>
      <c r="L402" s="31">
        <v>0.23549620019545345</v>
      </c>
      <c r="M402" s="14">
        <v>1.3852391765916634</v>
      </c>
      <c r="N402" s="38"/>
      <c r="O402" s="29">
        <v>987.45120294000037</v>
      </c>
    </row>
    <row r="403" spans="1:15">
      <c r="A403" s="7">
        <v>40483</v>
      </c>
      <c r="B403" s="33">
        <v>5.7743669999999998</v>
      </c>
      <c r="C403" s="29">
        <v>462.59667637000018</v>
      </c>
      <c r="D403" s="14">
        <v>80.112101702229907</v>
      </c>
      <c r="E403" s="37">
        <v>49.431340980000044</v>
      </c>
      <c r="F403" s="36">
        <v>0.1068562389334229</v>
      </c>
      <c r="G403" s="38"/>
      <c r="H403" s="28">
        <v>104.381708</v>
      </c>
      <c r="I403" s="33">
        <v>512.65550239999982</v>
      </c>
      <c r="J403" s="29">
        <v>4.9113538398892631</v>
      </c>
      <c r="K403" s="33">
        <v>47.025002359999995</v>
      </c>
      <c r="L403" s="31">
        <v>0.24057096912571838</v>
      </c>
      <c r="M403" s="14">
        <v>1.5676704322570267</v>
      </c>
      <c r="N403" s="38"/>
      <c r="O403" s="29">
        <v>975.25217877</v>
      </c>
    </row>
    <row r="404" spans="1:15">
      <c r="A404" s="7">
        <v>40513</v>
      </c>
      <c r="B404" s="33">
        <v>5.8372310000000001</v>
      </c>
      <c r="C404" s="29">
        <v>496.58643264000006</v>
      </c>
      <c r="D404" s="14">
        <v>85.072259884866654</v>
      </c>
      <c r="E404" s="37">
        <v>52.954661200000032</v>
      </c>
      <c r="F404" s="36">
        <v>0.10663734995432199</v>
      </c>
      <c r="G404" s="38"/>
      <c r="H404" s="28">
        <v>106.90887600000001</v>
      </c>
      <c r="I404" s="33">
        <v>606.56158182999991</v>
      </c>
      <c r="J404" s="29">
        <v>5.6736316433632679</v>
      </c>
      <c r="K404" s="33">
        <v>56.342831959999998</v>
      </c>
      <c r="L404" s="31">
        <v>0.22804791818939857</v>
      </c>
      <c r="M404" s="14">
        <v>1.4034127892875778</v>
      </c>
      <c r="N404" s="38"/>
      <c r="O404" s="29">
        <v>1103.1480144699999</v>
      </c>
    </row>
    <row r="405" spans="1:15">
      <c r="A405" s="7">
        <v>40544</v>
      </c>
      <c r="B405" s="33">
        <v>5.9010559999999996</v>
      </c>
      <c r="C405" s="29">
        <v>505.7245952799999</v>
      </c>
      <c r="D405" s="14">
        <v>85.700694126610543</v>
      </c>
      <c r="E405" s="37">
        <v>53.88736711</v>
      </c>
      <c r="F405" s="36">
        <v>0.10655476837183422</v>
      </c>
      <c r="G405" s="38"/>
      <c r="H405" s="28">
        <v>99.980289999999997</v>
      </c>
      <c r="I405" s="33">
        <v>545.8329023</v>
      </c>
      <c r="J405" s="29">
        <v>5.4594050717396403</v>
      </c>
      <c r="K405" s="33">
        <v>50.541789370000004</v>
      </c>
      <c r="L405" s="31">
        <v>0.22759077008099227</v>
      </c>
      <c r="M405" s="14">
        <v>1.3826343635752645</v>
      </c>
      <c r="N405" s="38"/>
      <c r="O405" s="29">
        <v>1051.55749758</v>
      </c>
    </row>
    <row r="406" spans="1:15">
      <c r="A406" s="7">
        <v>40575</v>
      </c>
      <c r="B406" s="33">
        <v>4.624377</v>
      </c>
      <c r="C406" s="29">
        <v>393.64779099000015</v>
      </c>
      <c r="D406" s="14">
        <v>85.124502390267949</v>
      </c>
      <c r="E406" s="37">
        <v>43.081000760000052</v>
      </c>
      <c r="F406" s="36">
        <v>0.10944047380947818</v>
      </c>
      <c r="G406" s="38"/>
      <c r="H406" s="28">
        <v>86.517314999999996</v>
      </c>
      <c r="I406" s="33">
        <v>481.02298846999997</v>
      </c>
      <c r="J406" s="29">
        <v>5.5598464708480604</v>
      </c>
      <c r="K406" s="33">
        <v>44.975023430000007</v>
      </c>
      <c r="L406" s="31">
        <v>0.235059885640064</v>
      </c>
      <c r="M406" s="14">
        <v>1.3054224817554561</v>
      </c>
      <c r="N406" s="38"/>
      <c r="O406" s="29">
        <v>874.67077946000018</v>
      </c>
    </row>
    <row r="407" spans="1:15">
      <c r="A407" s="7">
        <v>40603</v>
      </c>
      <c r="B407" s="33">
        <v>5.8971539999999996</v>
      </c>
      <c r="C407" s="29">
        <v>560.10729099000025</v>
      </c>
      <c r="D407" s="14">
        <v>94.979254567542284</v>
      </c>
      <c r="E407" s="37">
        <v>60.619572779999991</v>
      </c>
      <c r="F407" s="36">
        <v>0.108228501494515</v>
      </c>
      <c r="G407" s="38"/>
      <c r="H407" s="28">
        <v>107.73245300000001</v>
      </c>
      <c r="I407" s="33">
        <v>604.95876319000001</v>
      </c>
      <c r="J407" s="29">
        <v>5.6153809399475936</v>
      </c>
      <c r="K407" s="33">
        <v>56.017957770000002</v>
      </c>
      <c r="L407" s="31">
        <v>0.22973188104120568</v>
      </c>
      <c r="M407" s="14">
        <v>1.7161262694724058</v>
      </c>
      <c r="N407" s="38"/>
      <c r="O407" s="29">
        <v>1165.0660541800003</v>
      </c>
    </row>
    <row r="408" spans="1:15">
      <c r="A408" s="7">
        <v>40634</v>
      </c>
      <c r="B408" s="33">
        <v>5.9200419999999996</v>
      </c>
      <c r="C408" s="29">
        <v>622.56807843999968</v>
      </c>
      <c r="D408" s="14">
        <v>105.16278067621813</v>
      </c>
      <c r="E408" s="37">
        <v>66.776683919999996</v>
      </c>
      <c r="F408" s="36">
        <v>0.10726005112135802</v>
      </c>
      <c r="G408" s="38"/>
      <c r="H408" s="28">
        <v>101.269328</v>
      </c>
      <c r="I408" s="33">
        <v>619.65519780999989</v>
      </c>
      <c r="J408" s="29">
        <v>6.1188832793479175</v>
      </c>
      <c r="K408" s="33">
        <v>57.359157589999988</v>
      </c>
      <c r="L408" s="31">
        <v>0.22715525740358511</v>
      </c>
      <c r="M408" s="14">
        <v>1.9315489862736603</v>
      </c>
      <c r="N408" s="38"/>
      <c r="O408" s="29">
        <v>1242.2232762499996</v>
      </c>
    </row>
    <row r="409" spans="1:15">
      <c r="A409" s="7">
        <v>40664</v>
      </c>
      <c r="B409" s="33">
        <v>6.2650420000000002</v>
      </c>
      <c r="C409" s="29">
        <v>593.3630378900001</v>
      </c>
      <c r="D409" s="14">
        <v>94.710145261596026</v>
      </c>
      <c r="E409" s="37">
        <v>64.304883910000001</v>
      </c>
      <c r="F409" s="36">
        <v>0.10837359222554251</v>
      </c>
      <c r="G409" s="38"/>
      <c r="H409" s="28">
        <v>104.794804</v>
      </c>
      <c r="I409" s="33">
        <v>656.63146592999999</v>
      </c>
      <c r="J409" s="29">
        <v>6.2658780861883194</v>
      </c>
      <c r="K409" s="33">
        <v>61.041681670000003</v>
      </c>
      <c r="L409" s="31">
        <v>0.22885487948276281</v>
      </c>
      <c r="M409" s="14">
        <v>1.9957450498025588</v>
      </c>
      <c r="N409" s="39"/>
      <c r="O409" s="29">
        <v>1249.9945038200001</v>
      </c>
    </row>
    <row r="410" spans="1:15">
      <c r="A410" s="7">
        <v>40695</v>
      </c>
      <c r="B410" s="33">
        <v>6.1293069999999998</v>
      </c>
      <c r="C410" s="29">
        <v>564.74701748000007</v>
      </c>
      <c r="D410" s="14">
        <v>92.138804187814401</v>
      </c>
      <c r="E410" s="37">
        <v>61.057566170000001</v>
      </c>
      <c r="F410" s="36">
        <v>0.10811489796342712</v>
      </c>
      <c r="G410" s="38"/>
      <c r="H410" s="28">
        <v>102.73092</v>
      </c>
      <c r="I410" s="33">
        <v>633.10785649000002</v>
      </c>
      <c r="J410" s="29">
        <v>6.1627780271996011</v>
      </c>
      <c r="K410" s="33">
        <v>58.257272229999998</v>
      </c>
      <c r="L410" s="31">
        <v>0.22464089865902082</v>
      </c>
      <c r="M410" s="14">
        <v>1.7861770918647464</v>
      </c>
      <c r="N410" s="39"/>
      <c r="O410" s="29">
        <v>1197.85487397</v>
      </c>
    </row>
    <row r="411" spans="1:15">
      <c r="A411" s="7">
        <v>40725</v>
      </c>
      <c r="B411" s="33">
        <v>6.3168660000000001</v>
      </c>
      <c r="C411" s="29">
        <v>587.33263720999992</v>
      </c>
      <c r="D411" s="14">
        <v>92.978486041970797</v>
      </c>
      <c r="E411" s="37">
        <v>62.513210150000006</v>
      </c>
      <c r="F411" s="36">
        <v>0.10643578474875133</v>
      </c>
      <c r="G411" s="38"/>
      <c r="H411" s="28">
        <v>105.895478</v>
      </c>
      <c r="I411" s="33">
        <v>674.16902964999997</v>
      </c>
      <c r="J411" s="29">
        <v>6.3663627794380417</v>
      </c>
      <c r="K411" s="33">
        <v>63.632611930000003</v>
      </c>
      <c r="L411" s="31">
        <v>0.22261837459059253</v>
      </c>
      <c r="M411" s="14">
        <v>1.9788194453517969</v>
      </c>
      <c r="N411" s="38"/>
      <c r="O411" s="29">
        <v>1261.5016668599999</v>
      </c>
    </row>
    <row r="412" spans="1:15">
      <c r="A412" s="7">
        <v>40756</v>
      </c>
      <c r="B412" s="33">
        <v>6.4678310000000003</v>
      </c>
      <c r="C412" s="29">
        <v>526.31696989</v>
      </c>
      <c r="D412" s="14">
        <v>81.374570530677133</v>
      </c>
      <c r="E412" s="37">
        <v>55.309066119999997</v>
      </c>
      <c r="F412" s="36">
        <v>0.10508698993984474</v>
      </c>
      <c r="G412" s="38"/>
      <c r="H412" s="28">
        <v>105.71264600000001</v>
      </c>
      <c r="I412" s="33">
        <v>652.05618723999999</v>
      </c>
      <c r="J412" s="29">
        <v>6.1681947421881764</v>
      </c>
      <c r="K412" s="33">
        <v>60.979245939999991</v>
      </c>
      <c r="L412" s="31">
        <v>0.22554025769234876</v>
      </c>
      <c r="M412" s="14">
        <v>1.8459089237149655</v>
      </c>
      <c r="N412" s="38"/>
      <c r="O412" s="29">
        <v>1178.37315713</v>
      </c>
    </row>
    <row r="413" spans="1:15">
      <c r="A413" s="7">
        <v>40787</v>
      </c>
      <c r="B413" s="33">
        <v>6.3600719999999997</v>
      </c>
      <c r="C413" s="29">
        <v>515.57487687000025</v>
      </c>
      <c r="D413" s="14">
        <v>81.064314503043406</v>
      </c>
      <c r="E413" s="37">
        <v>54.055583799999994</v>
      </c>
      <c r="F413" s="36">
        <v>0.10484526346234255</v>
      </c>
      <c r="G413" s="38"/>
      <c r="H413" s="28">
        <v>102.03314899999999</v>
      </c>
      <c r="I413" s="33">
        <v>610.22293360000003</v>
      </c>
      <c r="J413" s="29">
        <v>5.9806341329326225</v>
      </c>
      <c r="K413" s="33">
        <v>56.811629079999989</v>
      </c>
      <c r="L413" s="31">
        <v>0.23118055124174042</v>
      </c>
      <c r="M413" s="14">
        <v>1.9898140978273386</v>
      </c>
      <c r="N413" s="39"/>
      <c r="O413" s="29">
        <v>1125.7978104700003</v>
      </c>
    </row>
    <row r="414" spans="1:15">
      <c r="A414" s="7">
        <v>40817</v>
      </c>
      <c r="B414" s="33">
        <v>6.4855109999999998</v>
      </c>
      <c r="C414" s="29">
        <v>533.55989486999965</v>
      </c>
      <c r="D414" s="14">
        <v>82.269522766980074</v>
      </c>
      <c r="E414" s="37">
        <v>56.606575710000016</v>
      </c>
      <c r="F414" s="36">
        <v>0.10609226115803184</v>
      </c>
      <c r="G414" s="38"/>
      <c r="H414" s="28">
        <v>104.160911</v>
      </c>
      <c r="I414" s="33">
        <v>603.90251636000005</v>
      </c>
      <c r="J414" s="29">
        <v>5.7977845101604384</v>
      </c>
      <c r="K414" s="33">
        <v>56.292899909999996</v>
      </c>
      <c r="L414" s="31">
        <v>0.23870877538133131</v>
      </c>
      <c r="M414" s="14">
        <v>2.0829584400654784</v>
      </c>
      <c r="N414" s="38"/>
      <c r="O414" s="29">
        <v>1137.4624112299998</v>
      </c>
    </row>
    <row r="415" spans="1:15">
      <c r="A415" s="7">
        <v>40848</v>
      </c>
      <c r="B415" s="33">
        <v>6.5638750000000003</v>
      </c>
      <c r="C415" s="29">
        <v>609.63693877000026</v>
      </c>
      <c r="D415" s="14">
        <v>92.877597268381891</v>
      </c>
      <c r="E415" s="37">
        <v>64.719093100000023</v>
      </c>
      <c r="F415" s="36">
        <v>0.10616005852692731</v>
      </c>
      <c r="G415" s="39"/>
      <c r="H415" s="28">
        <v>98.617003999999994</v>
      </c>
      <c r="I415" s="33">
        <v>545.46669211000005</v>
      </c>
      <c r="J415" s="29">
        <v>5.5311626797139377</v>
      </c>
      <c r="K415" s="33">
        <v>50.647507549999986</v>
      </c>
      <c r="L415" s="31">
        <v>0.23727404384555864</v>
      </c>
      <c r="M415" s="14">
        <v>1.9673028745123093</v>
      </c>
      <c r="N415" s="39"/>
      <c r="O415" s="29">
        <v>1155.1036308800003</v>
      </c>
    </row>
    <row r="416" spans="1:15">
      <c r="A416" s="7">
        <v>40878</v>
      </c>
      <c r="B416" s="33">
        <v>6.5220960000000003</v>
      </c>
      <c r="C416" s="29">
        <v>623.3265979800002</v>
      </c>
      <c r="D416" s="14">
        <v>95.571515350280052</v>
      </c>
      <c r="E416" s="37">
        <v>66.35050004</v>
      </c>
      <c r="F416" s="36">
        <v>0.10644580265790117</v>
      </c>
      <c r="G416" s="39"/>
      <c r="H416" s="28">
        <v>102.488595</v>
      </c>
      <c r="I416" s="33">
        <v>568.10857106000003</v>
      </c>
      <c r="J416" s="29">
        <v>5.5431394201471882</v>
      </c>
      <c r="K416" s="33">
        <v>52.704994950000014</v>
      </c>
      <c r="L416" s="31">
        <v>0.23984390803287031</v>
      </c>
      <c r="M416" s="14">
        <v>2.0250486582795149</v>
      </c>
      <c r="N416" s="39"/>
      <c r="O416" s="29">
        <v>1191.4351690400003</v>
      </c>
    </row>
    <row r="417" spans="1:15">
      <c r="A417" s="7">
        <v>40909</v>
      </c>
      <c r="B417" s="33">
        <v>7.0714119999999996</v>
      </c>
      <c r="C417" s="29">
        <v>683.55840642999999</v>
      </c>
      <c r="D417" s="14">
        <v>96.665051679919088</v>
      </c>
      <c r="E417" s="37">
        <v>72.107531349999974</v>
      </c>
      <c r="F417" s="36">
        <v>0.10548847131672891</v>
      </c>
      <c r="G417" s="38"/>
      <c r="H417" s="28">
        <v>105.245289</v>
      </c>
      <c r="I417" s="33">
        <v>526.7748591400001</v>
      </c>
      <c r="J417" s="29">
        <v>5.0052108188899567</v>
      </c>
      <c r="K417" s="33">
        <v>48.462145330000006</v>
      </c>
      <c r="L417" s="31">
        <v>0.24609865372399289</v>
      </c>
      <c r="M417" s="14">
        <v>1.8675591795557303</v>
      </c>
      <c r="N417" s="39"/>
      <c r="O417" s="29">
        <v>1210.3332655700001</v>
      </c>
    </row>
    <row r="418" spans="1:15">
      <c r="A418" s="7">
        <v>40940</v>
      </c>
      <c r="B418" s="33">
        <v>6.4137329999999997</v>
      </c>
      <c r="C418" s="29">
        <v>629.24469844999987</v>
      </c>
      <c r="D418" s="14">
        <v>98.108963757923803</v>
      </c>
      <c r="E418" s="37">
        <v>66.331560040000014</v>
      </c>
      <c r="F418" s="36">
        <v>0.10541457115712316</v>
      </c>
      <c r="G418" s="38"/>
      <c r="H418" s="28">
        <v>101.309029</v>
      </c>
      <c r="I418" s="33">
        <v>428.81599009999996</v>
      </c>
      <c r="J418" s="29">
        <v>4.232751950470278</v>
      </c>
      <c r="K418" s="33">
        <v>38.836666469999997</v>
      </c>
      <c r="L418" s="31">
        <v>0.2624375749462054</v>
      </c>
      <c r="M418" s="14">
        <v>1.6777255661535966</v>
      </c>
      <c r="N418" s="38"/>
      <c r="O418" s="29">
        <v>1058.0606885499999</v>
      </c>
    </row>
    <row r="419" spans="1:15">
      <c r="A419" s="7">
        <v>40969</v>
      </c>
      <c r="B419" s="33">
        <v>6.9325570000000001</v>
      </c>
      <c r="C419" s="29">
        <v>697.41297347999989</v>
      </c>
      <c r="D419" s="14">
        <v>100.59967389810136</v>
      </c>
      <c r="E419" s="37">
        <v>73.500058390000035</v>
      </c>
      <c r="F419" s="36">
        <v>0.10538957717296872</v>
      </c>
      <c r="G419" s="38"/>
      <c r="H419" s="28">
        <v>106.77516900000001</v>
      </c>
      <c r="I419" s="33">
        <v>447.04750247999999</v>
      </c>
      <c r="J419" s="29">
        <v>4.1868114718694569</v>
      </c>
      <c r="K419" s="33">
        <v>40.430470970000009</v>
      </c>
      <c r="L419" s="31">
        <v>0.26011340834009533</v>
      </c>
      <c r="M419" s="14">
        <v>1.8829587073938998</v>
      </c>
      <c r="N419" s="38"/>
      <c r="O419" s="29">
        <v>1144.4604759599999</v>
      </c>
    </row>
    <row r="420" spans="1:15">
      <c r="A420" s="7">
        <v>41000</v>
      </c>
      <c r="B420" s="33">
        <v>6.7776560000000003</v>
      </c>
      <c r="C420" s="29">
        <v>651.64318261000017</v>
      </c>
      <c r="D420" s="14">
        <v>96.145803594930186</v>
      </c>
      <c r="E420" s="37">
        <v>69.078432200000066</v>
      </c>
      <c r="F420" s="36">
        <v>0.10600652940666548</v>
      </c>
      <c r="G420" s="38"/>
      <c r="H420" s="28">
        <v>97.621593000000004</v>
      </c>
      <c r="I420" s="33">
        <v>392.18560431999998</v>
      </c>
      <c r="J420" s="29">
        <v>4.0174063162439886</v>
      </c>
      <c r="K420" s="33">
        <v>34.847433150000001</v>
      </c>
      <c r="L420" s="31">
        <v>0.27347596183690537</v>
      </c>
      <c r="M420" s="14">
        <v>1.9266005316202928</v>
      </c>
      <c r="N420" s="38"/>
      <c r="O420" s="29">
        <v>1043.8287869300002</v>
      </c>
    </row>
    <row r="421" spans="1:15">
      <c r="A421" s="7">
        <v>41030</v>
      </c>
      <c r="B421" s="33">
        <v>6.9635759999999998</v>
      </c>
      <c r="C421" s="29">
        <v>589.85698220000017</v>
      </c>
      <c r="D421" s="14">
        <v>84.706045026291122</v>
      </c>
      <c r="E421" s="37">
        <v>63.756835900000013</v>
      </c>
      <c r="F421" s="36">
        <v>0.10808863474363735</v>
      </c>
      <c r="G421" s="39"/>
      <c r="H421" s="28">
        <v>101.211381</v>
      </c>
      <c r="I421" s="33">
        <v>359.80744139999996</v>
      </c>
      <c r="J421" s="29">
        <v>3.5550097019227507</v>
      </c>
      <c r="K421" s="33">
        <v>32.237042279999997</v>
      </c>
      <c r="L421" s="31">
        <v>0.27264902212219783</v>
      </c>
      <c r="M421" s="14">
        <v>1.401585240963672</v>
      </c>
      <c r="N421" s="39"/>
      <c r="O421" s="29">
        <v>949.66442360000019</v>
      </c>
    </row>
    <row r="422" spans="1:15">
      <c r="A422" s="7">
        <v>41061</v>
      </c>
      <c r="B422" s="33">
        <v>6.870927</v>
      </c>
      <c r="C422" s="29">
        <v>505.00983214999991</v>
      </c>
      <c r="D422" s="9">
        <v>73.49951937344116</v>
      </c>
      <c r="E422" s="37">
        <v>53.753477119999992</v>
      </c>
      <c r="F422" s="36">
        <v>0.10644045659695975</v>
      </c>
      <c r="G422" s="40"/>
      <c r="H422" s="28">
        <v>94.989192000000003</v>
      </c>
      <c r="I422" s="33">
        <v>326.3080635</v>
      </c>
      <c r="J422" s="29">
        <v>3.4352125397592603</v>
      </c>
      <c r="K422" s="33">
        <v>29.088048199999999</v>
      </c>
      <c r="L422" s="31">
        <v>0.26782096327202776</v>
      </c>
      <c r="M422" s="14">
        <v>0.90521345986606505</v>
      </c>
      <c r="N422" s="40"/>
      <c r="O422" s="29">
        <v>831.31789564999985</v>
      </c>
    </row>
    <row r="423" spans="1:15">
      <c r="A423" s="7">
        <v>41091</v>
      </c>
      <c r="B423" s="33">
        <v>7.4428150000000004</v>
      </c>
      <c r="C423" s="29">
        <v>605.0666348100001</v>
      </c>
      <c r="D423" s="9">
        <v>81.295401647091865</v>
      </c>
      <c r="E423" s="37">
        <v>64.924687389999988</v>
      </c>
      <c r="F423" s="36">
        <v>0.10730171464567255</v>
      </c>
      <c r="G423" s="40"/>
      <c r="H423" s="28">
        <v>102.66779099999999</v>
      </c>
      <c r="I423" s="33">
        <v>392.31899140000002</v>
      </c>
      <c r="J423" s="29">
        <v>3.8212470296550944</v>
      </c>
      <c r="K423" s="33">
        <v>35.744336909999987</v>
      </c>
      <c r="L423" s="31">
        <v>0.25368829758874623</v>
      </c>
      <c r="M423" s="14">
        <v>1.0724471639885982</v>
      </c>
      <c r="N423" s="40"/>
      <c r="O423" s="29">
        <v>997.38562621000005</v>
      </c>
    </row>
    <row r="424" spans="1:15">
      <c r="A424" s="7">
        <v>41122</v>
      </c>
      <c r="B424" s="33">
        <v>7.656682</v>
      </c>
      <c r="C424" s="29">
        <v>669.27293886999951</v>
      </c>
      <c r="D424" s="9">
        <v>87.410308913181908</v>
      </c>
      <c r="E424" s="37">
        <v>73.050589640000013</v>
      </c>
      <c r="F424" s="36">
        <v>0.10914917576577747</v>
      </c>
      <c r="G424" s="40"/>
      <c r="H424" s="28">
        <v>102.981239</v>
      </c>
      <c r="I424" s="33">
        <v>423.73773462999998</v>
      </c>
      <c r="J424" s="29">
        <v>4.1147080647378882</v>
      </c>
      <c r="K424" s="33">
        <v>39.257818950000001</v>
      </c>
      <c r="L424" s="31">
        <v>0.24346351657843626</v>
      </c>
      <c r="M424" s="14">
        <v>1.1446989168054813</v>
      </c>
      <c r="N424" s="40"/>
      <c r="O424" s="29">
        <v>1093.0106734999995</v>
      </c>
    </row>
    <row r="425" spans="1:15">
      <c r="A425" s="7">
        <v>41153</v>
      </c>
      <c r="B425" s="33">
        <v>7.4265100000000004</v>
      </c>
      <c r="C425" s="29">
        <v>666.94734631000028</v>
      </c>
      <c r="D425" s="9">
        <v>89.806294788534615</v>
      </c>
      <c r="E425" s="37">
        <v>73.296873740000009</v>
      </c>
      <c r="F425" s="36">
        <v>0.10989904097456485</v>
      </c>
      <c r="G425" s="12"/>
      <c r="H425" s="28">
        <v>97.674188999999998</v>
      </c>
      <c r="I425" s="33">
        <v>382.04948214000012</v>
      </c>
      <c r="J425" s="29">
        <v>3.9114681785584127</v>
      </c>
      <c r="K425" s="33">
        <v>35.375733819999994</v>
      </c>
      <c r="L425" s="31">
        <v>0.25392936508274039</v>
      </c>
      <c r="M425" s="14">
        <v>1.1534096412043775</v>
      </c>
      <c r="N425" s="12"/>
      <c r="O425" s="29">
        <v>1048.9968284500005</v>
      </c>
    </row>
    <row r="426" spans="1:15">
      <c r="A426" s="7">
        <v>41183</v>
      </c>
      <c r="B426" s="33">
        <v>7.9238650000000002</v>
      </c>
      <c r="C426" s="29">
        <v>669.13897117999954</v>
      </c>
      <c r="D426" s="9">
        <v>84.4460337448959</v>
      </c>
      <c r="E426" s="37">
        <v>71.838322219999981</v>
      </c>
      <c r="F426" s="36">
        <v>0.10735934583710766</v>
      </c>
      <c r="G426" s="12"/>
      <c r="H426" s="28">
        <v>104.28214</v>
      </c>
      <c r="I426" s="33">
        <v>444.34102860000002</v>
      </c>
      <c r="J426" s="29">
        <v>4.2609504235336946</v>
      </c>
      <c r="K426" s="33">
        <v>40.649347409999997</v>
      </c>
      <c r="L426" s="31">
        <v>0.25254705718615694</v>
      </c>
      <c r="M426" s="14">
        <v>1.0976965988807663</v>
      </c>
      <c r="N426" s="12"/>
      <c r="O426" s="29">
        <v>1113.4799997799996</v>
      </c>
    </row>
    <row r="427" spans="1:15">
      <c r="A427" s="7">
        <v>41214</v>
      </c>
      <c r="B427" s="33">
        <v>7.8826729999999996</v>
      </c>
      <c r="C427" s="29">
        <v>632.24438692999979</v>
      </c>
      <c r="D427" s="9">
        <v>80.206852032299167</v>
      </c>
      <c r="E427" s="37">
        <v>69.004546929999975</v>
      </c>
      <c r="F427" s="36">
        <v>0.10914220569844292</v>
      </c>
      <c r="G427" s="40"/>
      <c r="H427" s="28">
        <v>98.317908000000003</v>
      </c>
      <c r="I427" s="33">
        <v>445.80364502999998</v>
      </c>
      <c r="J427" s="29">
        <v>4.5343076769900348</v>
      </c>
      <c r="K427" s="33">
        <v>41.480304050000008</v>
      </c>
      <c r="L427" s="31">
        <v>0.24297288446959833</v>
      </c>
      <c r="M427" s="14">
        <v>1.0042534689738631</v>
      </c>
      <c r="N427" s="40"/>
      <c r="O427" s="29">
        <v>1078.0480319599997</v>
      </c>
    </row>
    <row r="428" spans="1:15">
      <c r="A428" s="7">
        <v>41244</v>
      </c>
      <c r="B428" s="33">
        <v>7.98</v>
      </c>
      <c r="C428" s="29">
        <v>620.12957334999942</v>
      </c>
      <c r="D428" s="9">
        <v>78.896892283714934</v>
      </c>
      <c r="E428" s="37">
        <v>67.486427140000018</v>
      </c>
      <c r="F428" s="36">
        <v>0.10882633249601671</v>
      </c>
      <c r="G428" s="40"/>
      <c r="H428" s="28">
        <v>97.725632000000004</v>
      </c>
      <c r="I428" s="33">
        <v>441.77545096999995</v>
      </c>
      <c r="J428" s="29">
        <v>4.5205688817648157</v>
      </c>
      <c r="K428" s="33">
        <v>40.989363520000012</v>
      </c>
      <c r="L428" s="31">
        <v>0.23830765543635712</v>
      </c>
      <c r="M428" s="14">
        <v>0.87018300787044067</v>
      </c>
      <c r="N428" s="40"/>
      <c r="O428" s="29">
        <v>1061.9050243199995</v>
      </c>
    </row>
    <row r="429" spans="1:15">
      <c r="A429" s="7">
        <v>41275</v>
      </c>
      <c r="B429" s="33">
        <v>8.1708400000000001</v>
      </c>
      <c r="C429" s="29">
        <v>646.37227991000009</v>
      </c>
      <c r="D429" s="9">
        <v>79.107200717429308</v>
      </c>
      <c r="E429" s="37">
        <v>69.426149649999999</v>
      </c>
      <c r="F429" s="36">
        <v>0.10740892177440962</v>
      </c>
      <c r="G429" s="40"/>
      <c r="H429" s="28">
        <v>91.003640000000004</v>
      </c>
      <c r="I429" s="33">
        <v>389.22975836000006</v>
      </c>
      <c r="J429" s="29">
        <v>4.2770790087077843</v>
      </c>
      <c r="K429" s="33">
        <v>35.953304680000009</v>
      </c>
      <c r="L429" s="31">
        <v>0.23823919440464236</v>
      </c>
      <c r="M429" s="14">
        <v>0.84701765773098936</v>
      </c>
      <c r="N429" s="40"/>
      <c r="O429" s="29">
        <v>1035.6020382700001</v>
      </c>
    </row>
    <row r="430" spans="1:15">
      <c r="A430" s="7">
        <v>41306</v>
      </c>
      <c r="B430" s="33">
        <v>7.3796580000000001</v>
      </c>
      <c r="C430" s="29">
        <v>602.46603544000016</v>
      </c>
      <c r="D430" s="9">
        <v>81.638747410787886</v>
      </c>
      <c r="E430" s="37">
        <v>65.069500500000004</v>
      </c>
      <c r="F430" s="36">
        <v>0.10800525950392817</v>
      </c>
      <c r="G430" s="40"/>
      <c r="H430" s="28">
        <v>87.179586999999998</v>
      </c>
      <c r="I430" s="33">
        <v>382.61808715999996</v>
      </c>
      <c r="J430" s="29">
        <v>4.3888495039555533</v>
      </c>
      <c r="K430" s="33">
        <v>35.358415020000002</v>
      </c>
      <c r="L430" s="31">
        <v>0.24064352857291105</v>
      </c>
      <c r="M430" s="14">
        <v>0.98605639084824315</v>
      </c>
      <c r="N430" s="40"/>
      <c r="O430" s="29">
        <v>985.08412260000011</v>
      </c>
    </row>
    <row r="431" spans="1:15">
      <c r="A431" s="7">
        <v>41334</v>
      </c>
      <c r="B431" s="33">
        <v>8.2589579999999998</v>
      </c>
      <c r="C431" s="29">
        <v>711.48197764000031</v>
      </c>
      <c r="D431" s="9">
        <v>86.146700060709875</v>
      </c>
      <c r="E431" s="37">
        <v>78.941165159999983</v>
      </c>
      <c r="F431" s="36">
        <v>0.11095314799378246</v>
      </c>
      <c r="G431" s="40"/>
      <c r="H431" s="28">
        <v>98.099695999999994</v>
      </c>
      <c r="I431" s="33">
        <v>433.97813676999999</v>
      </c>
      <c r="J431" s="29">
        <v>4.4238479268070314</v>
      </c>
      <c r="K431" s="33">
        <v>40.219058370000006</v>
      </c>
      <c r="L431" s="31">
        <v>0.24071393360390456</v>
      </c>
      <c r="M431" s="14">
        <v>0.85178871084752306</v>
      </c>
      <c r="N431" s="40"/>
      <c r="O431" s="29">
        <v>1145.4601144100002</v>
      </c>
    </row>
    <row r="432" spans="1:15">
      <c r="A432" s="7">
        <v>41365</v>
      </c>
      <c r="B432" s="33">
        <v>8.3273729999999997</v>
      </c>
      <c r="C432" s="29">
        <v>724.33674483999982</v>
      </c>
      <c r="D432" s="9">
        <v>86.982622831954302</v>
      </c>
      <c r="E432" s="37">
        <v>79.195768449999946</v>
      </c>
      <c r="F432" s="36">
        <v>0.10933556666035719</v>
      </c>
      <c r="G432" s="40"/>
      <c r="H432" s="28">
        <v>98.217258000000001</v>
      </c>
      <c r="I432" s="33">
        <v>470.64593411999994</v>
      </c>
      <c r="J432" s="22">
        <v>4.7918863110595078</v>
      </c>
      <c r="K432" s="33">
        <v>44.390619740000005</v>
      </c>
      <c r="L432" s="31">
        <v>0.22596022353586251</v>
      </c>
      <c r="M432" s="14">
        <v>0.75447700599230405</v>
      </c>
      <c r="N432" s="40"/>
      <c r="O432" s="29">
        <v>1194.9826789599997</v>
      </c>
    </row>
    <row r="433" spans="1:15">
      <c r="A433" s="7">
        <v>41395</v>
      </c>
      <c r="B433" s="33">
        <v>8.5598550000000007</v>
      </c>
      <c r="C433" s="29">
        <v>777.43547107999996</v>
      </c>
      <c r="D433" s="9">
        <v>90.823439308259296</v>
      </c>
      <c r="E433" s="37">
        <v>84.688682140000012</v>
      </c>
      <c r="F433" s="36">
        <v>0.10893339098916076</v>
      </c>
      <c r="G433" s="40"/>
      <c r="H433" s="28">
        <v>99.880200000000002</v>
      </c>
      <c r="I433" s="33">
        <v>473.5422227900001</v>
      </c>
      <c r="J433" s="22">
        <v>4.7411020681776774</v>
      </c>
      <c r="K433" s="33">
        <v>44.574269289999989</v>
      </c>
      <c r="L433" s="31">
        <v>0.22714133691453245</v>
      </c>
      <c r="M433" s="14">
        <v>0.64571459125702013</v>
      </c>
      <c r="N433" s="40"/>
      <c r="O433" s="29">
        <v>1250.9776938700002</v>
      </c>
    </row>
    <row r="434" spans="1:15">
      <c r="A434" s="7">
        <v>41426</v>
      </c>
      <c r="B434" s="33">
        <v>8.2790420000000005</v>
      </c>
      <c r="C434" s="29">
        <v>756.64052624000055</v>
      </c>
      <c r="D434" s="9">
        <v>91.392280198602748</v>
      </c>
      <c r="E434" s="37">
        <v>82.64415766999997</v>
      </c>
      <c r="F434" s="36">
        <v>0.10922512712963763</v>
      </c>
      <c r="G434" s="41"/>
      <c r="H434" s="28">
        <v>95.966078999999993</v>
      </c>
      <c r="I434" s="33">
        <v>450.27589979999993</v>
      </c>
      <c r="J434" s="22">
        <v>4.6920318563812531</v>
      </c>
      <c r="K434" s="33">
        <v>42.580120369999996</v>
      </c>
      <c r="L434" s="31">
        <v>0.22768635098067042</v>
      </c>
      <c r="M434" s="14">
        <v>0.65209845478578554</v>
      </c>
      <c r="N434" s="41"/>
      <c r="O434" s="29">
        <v>1206.9164260400005</v>
      </c>
    </row>
    <row r="435" spans="1:15">
      <c r="A435" s="7">
        <v>41456</v>
      </c>
      <c r="B435" s="150">
        <v>8.8930430000000005</v>
      </c>
      <c r="C435" s="29">
        <v>900.1985325200003</v>
      </c>
      <c r="D435" s="9">
        <v>101.22502865667019</v>
      </c>
      <c r="E435" s="37">
        <v>99.500044129999949</v>
      </c>
      <c r="F435" s="36">
        <v>0.1105312223198823</v>
      </c>
      <c r="G435" s="40"/>
      <c r="H435" s="28">
        <v>100.276509</v>
      </c>
      <c r="I435" s="33">
        <v>453.86965471000002</v>
      </c>
      <c r="J435" s="22">
        <v>4.5261812485913326</v>
      </c>
      <c r="K435" s="33">
        <v>42.952394620000007</v>
      </c>
      <c r="L435" s="31">
        <v>0.2305919000618617</v>
      </c>
      <c r="M435" s="14">
        <v>0.82228479166856205</v>
      </c>
      <c r="N435" s="40"/>
      <c r="O435" s="29">
        <v>1354.0681872300004</v>
      </c>
    </row>
    <row r="436" spans="1:15">
      <c r="A436" s="7">
        <v>41487</v>
      </c>
      <c r="B436" s="150">
        <v>9.0534009999999991</v>
      </c>
      <c r="C436" s="29">
        <v>940.63272618999997</v>
      </c>
      <c r="D436" s="9">
        <v>103.89827272535481</v>
      </c>
      <c r="E436" s="37">
        <v>104.64923905999999</v>
      </c>
      <c r="F436" s="36">
        <v>0.11125409115189738</v>
      </c>
      <c r="G436" s="40"/>
      <c r="H436" s="28">
        <v>100.13108099999999</v>
      </c>
      <c r="I436" s="33">
        <v>463.82583815999999</v>
      </c>
      <c r="J436" s="22">
        <v>4.6321864652594735</v>
      </c>
      <c r="K436" s="33">
        <v>44.078850889999991</v>
      </c>
      <c r="L436" s="31">
        <v>0.23098776330576468</v>
      </c>
      <c r="M436" s="14">
        <v>1.0555108154163211</v>
      </c>
      <c r="N436" s="40"/>
      <c r="O436" s="29">
        <v>1404.45856435</v>
      </c>
    </row>
    <row r="437" spans="1:15">
      <c r="A437" s="7">
        <v>41518</v>
      </c>
      <c r="B437" s="150">
        <v>9.0302059999999997</v>
      </c>
      <c r="C437" s="29">
        <v>940.45629473000065</v>
      </c>
      <c r="D437" s="9">
        <v>104.14560805478864</v>
      </c>
      <c r="E437" s="37">
        <v>108.23073725999994</v>
      </c>
      <c r="F437" s="36">
        <v>0.11508321850413297</v>
      </c>
      <c r="G437" s="40"/>
      <c r="H437" s="28">
        <v>95.460949999999997</v>
      </c>
      <c r="I437" s="33">
        <v>449.26328242000005</v>
      </c>
      <c r="J437" s="22">
        <v>4.706251953495121</v>
      </c>
      <c r="K437" s="33">
        <v>42.914174309999993</v>
      </c>
      <c r="L437" s="31">
        <v>0.23085763263653447</v>
      </c>
      <c r="M437" s="14">
        <v>1.0529217976311385</v>
      </c>
      <c r="N437" s="40"/>
      <c r="O437" s="29">
        <v>1389.7195771500008</v>
      </c>
    </row>
    <row r="438" spans="1:15">
      <c r="A438" s="7">
        <v>41548</v>
      </c>
      <c r="B438" s="150">
        <v>9.3626539999999991</v>
      </c>
      <c r="C438" s="29">
        <v>920.66708734000019</v>
      </c>
      <c r="D438" s="9">
        <v>98.333985997987355</v>
      </c>
      <c r="E438" s="37">
        <v>105.27590825</v>
      </c>
      <c r="F438" s="36">
        <v>0.11434742231761985</v>
      </c>
      <c r="G438" s="40"/>
      <c r="H438" s="28">
        <v>99.464793</v>
      </c>
      <c r="I438" s="33">
        <v>475.13408866999998</v>
      </c>
      <c r="J438" s="22">
        <v>4.776907228570817</v>
      </c>
      <c r="K438" s="33">
        <v>45.304932049999998</v>
      </c>
      <c r="L438" s="31">
        <v>0.23207320099607537</v>
      </c>
      <c r="M438" s="14">
        <v>1.1484968081626126</v>
      </c>
      <c r="N438" s="40"/>
      <c r="O438" s="29">
        <v>1395.8011760100003</v>
      </c>
    </row>
    <row r="439" spans="1:15">
      <c r="A439" s="7">
        <v>41579</v>
      </c>
      <c r="B439" s="150">
        <v>8.5034379999999992</v>
      </c>
      <c r="C439" s="29">
        <v>750.78066709999939</v>
      </c>
      <c r="D439" s="9">
        <v>88.291426020863497</v>
      </c>
      <c r="E439" s="37">
        <v>85.904648080000058</v>
      </c>
      <c r="F439" s="36">
        <v>0.11442043175115228</v>
      </c>
      <c r="G439" s="40"/>
      <c r="H439" s="28">
        <v>94.467628000000005</v>
      </c>
      <c r="I439" s="33">
        <v>440.46875798000002</v>
      </c>
      <c r="J439" s="22">
        <v>4.6626422966817795</v>
      </c>
      <c r="K439" s="33">
        <v>43.715060429999994</v>
      </c>
      <c r="L439" s="31">
        <v>0.23691584487982753</v>
      </c>
      <c r="M439" s="14">
        <v>0.95840288846312838</v>
      </c>
      <c r="N439" s="12"/>
      <c r="O439" s="29">
        <v>1191.2494250799994</v>
      </c>
    </row>
    <row r="440" spans="1:15">
      <c r="A440" s="7">
        <v>41609</v>
      </c>
      <c r="B440" s="150">
        <v>9.36374</v>
      </c>
      <c r="C440" s="29">
        <v>847.04122506999988</v>
      </c>
      <c r="D440" s="9">
        <v>90.459712152409182</v>
      </c>
      <c r="E440" s="37">
        <v>97.00284254000006</v>
      </c>
      <c r="F440" s="36">
        <v>0.11451962392029232</v>
      </c>
      <c r="H440" s="28">
        <v>93.917219000000003</v>
      </c>
      <c r="I440" s="33">
        <v>469.53759741000005</v>
      </c>
      <c r="J440" s="22">
        <v>4.9994836134362117</v>
      </c>
      <c r="K440" s="33">
        <v>44.958840770000002</v>
      </c>
      <c r="L440" s="31">
        <v>0.2267568759718078</v>
      </c>
      <c r="M440" s="14">
        <v>0.88268849566191054</v>
      </c>
      <c r="N440" s="12"/>
      <c r="O440" s="29">
        <v>1316.5788224799999</v>
      </c>
    </row>
    <row r="441" spans="1:15">
      <c r="A441" s="7">
        <v>41640</v>
      </c>
      <c r="B441" s="150">
        <v>9.8639609999999998</v>
      </c>
      <c r="C441" s="29">
        <v>878.5252591000002</v>
      </c>
      <c r="D441" s="9">
        <v>89.06414564088405</v>
      </c>
      <c r="E441" s="37">
        <v>99.872987580000029</v>
      </c>
      <c r="F441" s="36">
        <v>0.1136825453172676</v>
      </c>
      <c r="H441" s="28">
        <v>100.453017</v>
      </c>
      <c r="I441" s="33">
        <v>553.05394552999996</v>
      </c>
      <c r="J441" s="22">
        <v>5.5055981596849399</v>
      </c>
      <c r="K441" s="33">
        <v>53.240709179999989</v>
      </c>
      <c r="L441" s="31">
        <v>0.2214074329270973</v>
      </c>
      <c r="M441" s="14">
        <v>0.89138551579067826</v>
      </c>
      <c r="N441" s="12"/>
      <c r="O441" s="29">
        <v>1431.5792046300003</v>
      </c>
    </row>
    <row r="442" spans="1:15">
      <c r="A442" s="7">
        <v>41671</v>
      </c>
      <c r="B442" s="150">
        <v>8.9470639999999992</v>
      </c>
      <c r="C442" s="29">
        <v>850.46217484999988</v>
      </c>
      <c r="D442" s="9">
        <v>95.054888938986011</v>
      </c>
      <c r="E442" s="37">
        <v>98.141126130000032</v>
      </c>
      <c r="F442" s="36">
        <v>0.1153974027678652</v>
      </c>
      <c r="H442" s="28">
        <v>90.168312999999998</v>
      </c>
      <c r="I442" s="33">
        <v>578.81947355000011</v>
      </c>
      <c r="J442" s="22">
        <v>6.4193224237210709</v>
      </c>
      <c r="K442" s="33">
        <v>56.437993640000009</v>
      </c>
      <c r="L442" s="31">
        <v>0.21511557900141071</v>
      </c>
      <c r="M442" s="14">
        <v>0.69970930815181287</v>
      </c>
      <c r="N442" s="12"/>
      <c r="O442" s="29">
        <v>1429.2816484</v>
      </c>
    </row>
    <row r="443" spans="1:15">
      <c r="A443" s="7">
        <v>41699</v>
      </c>
      <c r="B443" s="150">
        <v>10.225021</v>
      </c>
      <c r="C443" s="29">
        <v>954.95081635999964</v>
      </c>
      <c r="D443" s="9">
        <v>93.393531060718573</v>
      </c>
      <c r="E443" s="37">
        <v>110.01841621999999</v>
      </c>
      <c r="F443" s="36">
        <v>0.11520846344669231</v>
      </c>
      <c r="H443" s="28">
        <v>103.21343400000001</v>
      </c>
      <c r="I443" s="33">
        <v>588.95076462999987</v>
      </c>
      <c r="J443" s="22">
        <v>5.7061444601290932</v>
      </c>
      <c r="K443" s="33">
        <v>57.03892862</v>
      </c>
      <c r="L443" s="31">
        <v>0.22025151313199001</v>
      </c>
      <c r="M443" s="14">
        <v>0.3957604477268184</v>
      </c>
      <c r="N443" s="12"/>
      <c r="O443" s="29">
        <v>1543.9015809899995</v>
      </c>
    </row>
    <row r="444" spans="1:15">
      <c r="A444" s="7">
        <v>41730</v>
      </c>
      <c r="B444" s="150">
        <v>10.201724</v>
      </c>
      <c r="C444" s="29">
        <v>938.60286198000017</v>
      </c>
      <c r="D444" s="9">
        <v>92.004337892301351</v>
      </c>
      <c r="E444" s="37">
        <v>108.26380335000002</v>
      </c>
      <c r="F444" s="36">
        <v>0.11534569916142756</v>
      </c>
      <c r="G444" s="101"/>
      <c r="H444" s="33">
        <v>100.054427</v>
      </c>
      <c r="I444" s="33">
        <v>528.02019646000008</v>
      </c>
      <c r="J444" s="22">
        <v>5.2773296723792145</v>
      </c>
      <c r="K444" s="33">
        <v>50.899117959999998</v>
      </c>
      <c r="L444" s="31">
        <v>0.22960694858418024</v>
      </c>
      <c r="M444" s="14">
        <v>0.71410395403629412</v>
      </c>
      <c r="N444" s="12"/>
      <c r="O444" s="29">
        <v>1466.6230584400002</v>
      </c>
    </row>
    <row r="445" spans="1:15">
      <c r="A445" s="7">
        <v>41760</v>
      </c>
      <c r="B445" s="150">
        <v>10.428734</v>
      </c>
      <c r="C445" s="29">
        <v>954.27955911999982</v>
      </c>
      <c r="D445" s="9">
        <v>91.504832621102409</v>
      </c>
      <c r="E445" s="37">
        <v>110.13732972</v>
      </c>
      <c r="F445" s="36">
        <v>0.11541411389086489</v>
      </c>
      <c r="G445" s="101"/>
      <c r="H445" s="33">
        <v>103.73632600000001</v>
      </c>
      <c r="I445" s="33">
        <v>537.16993136999997</v>
      </c>
      <c r="J445" s="22">
        <v>5.1782239846242479</v>
      </c>
      <c r="K445" s="33">
        <v>51.309858299999995</v>
      </c>
      <c r="L445" s="31">
        <v>0.22693598690287389</v>
      </c>
      <c r="M445" s="14">
        <v>0.49069609473701892</v>
      </c>
      <c r="N445" s="12"/>
      <c r="O445" s="29">
        <v>1491.4494904899998</v>
      </c>
    </row>
    <row r="446" spans="1:15">
      <c r="A446" s="7">
        <v>41791</v>
      </c>
      <c r="B446" s="150">
        <v>10.013151000000001</v>
      </c>
      <c r="C446" s="29">
        <v>956.78229006000004</v>
      </c>
      <c r="D446" s="9">
        <v>95.552567824054577</v>
      </c>
      <c r="E446" s="37">
        <v>110.84535544000005</v>
      </c>
      <c r="F446" s="36">
        <v>0.11585222321898214</v>
      </c>
      <c r="G446" s="101"/>
      <c r="H446" s="33">
        <v>101.921941</v>
      </c>
      <c r="I446" s="33">
        <v>525.72192738000001</v>
      </c>
      <c r="J446" s="22">
        <v>5.158083943672148</v>
      </c>
      <c r="K446" s="33">
        <v>50.521000120000004</v>
      </c>
      <c r="L446" s="31">
        <v>0.22650326470771068</v>
      </c>
      <c r="M446" s="14">
        <v>0.61374548655610539</v>
      </c>
      <c r="N446" s="12"/>
      <c r="O446" s="29">
        <v>1482.50421744</v>
      </c>
    </row>
    <row r="447" spans="1:15">
      <c r="A447" s="7">
        <v>41821</v>
      </c>
      <c r="B447" s="150">
        <v>11.055897</v>
      </c>
      <c r="C447" s="29">
        <v>1034.2402543499998</v>
      </c>
      <c r="D447" s="9">
        <v>93.546480611206832</v>
      </c>
      <c r="E447" s="37">
        <v>121.22920863</v>
      </c>
      <c r="F447" s="36">
        <v>0.11721571280958334</v>
      </c>
      <c r="G447" s="101"/>
      <c r="H447" s="33">
        <v>105.356754</v>
      </c>
      <c r="I447" s="33">
        <v>534.31305190000012</v>
      </c>
      <c r="J447" s="22">
        <v>5.0714646343413365</v>
      </c>
      <c r="K447" s="33">
        <v>51.613338519999999</v>
      </c>
      <c r="L447" s="31">
        <v>0.22733507554805804</v>
      </c>
      <c r="M447" s="14">
        <v>0.5949553803386527</v>
      </c>
      <c r="N447" s="12"/>
      <c r="O447" s="29">
        <v>1568.5533062499999</v>
      </c>
    </row>
    <row r="448" spans="1:15">
      <c r="A448" s="7">
        <v>41852</v>
      </c>
      <c r="B448" s="151">
        <v>11.082266000000001</v>
      </c>
      <c r="C448" s="29">
        <v>937.02480348000006</v>
      </c>
      <c r="D448" s="9">
        <v>84.551733686955359</v>
      </c>
      <c r="E448" s="37">
        <v>109.81881749000003</v>
      </c>
      <c r="F448" s="36">
        <v>0.11719947762550771</v>
      </c>
      <c r="G448" s="101"/>
      <c r="H448" s="152">
        <v>105.676677</v>
      </c>
      <c r="I448" s="152">
        <v>489.03449268999998</v>
      </c>
      <c r="J448" s="22">
        <v>4.6276482812759143</v>
      </c>
      <c r="K448" s="152">
        <v>46.840420150000007</v>
      </c>
      <c r="L448" s="31">
        <v>0.23468399913613461</v>
      </c>
      <c r="M448" s="14">
        <v>0.67843576308032816</v>
      </c>
      <c r="O448" s="29">
        <v>1426.0592961699999</v>
      </c>
    </row>
    <row r="449" spans="1:15">
      <c r="A449" s="7">
        <v>41883</v>
      </c>
      <c r="B449" s="151">
        <v>10.212966</v>
      </c>
      <c r="C449" s="29">
        <v>815.28606509999963</v>
      </c>
      <c r="D449" s="9">
        <v>79.828530233039032</v>
      </c>
      <c r="E449" s="37">
        <v>95.221145779999986</v>
      </c>
      <c r="F449" s="36">
        <v>0.11679476671580367</v>
      </c>
      <c r="G449" s="101"/>
      <c r="H449" s="152">
        <v>101.175022</v>
      </c>
      <c r="I449" s="152">
        <v>478.81553274999999</v>
      </c>
      <c r="J449" s="22">
        <v>4.732546860726158</v>
      </c>
      <c r="K449" s="152">
        <v>45.38441254</v>
      </c>
      <c r="L449" s="31">
        <v>0.2315073227122664</v>
      </c>
      <c r="M449" s="14">
        <v>0.69404713919236549</v>
      </c>
      <c r="O449" s="29">
        <v>1294.1015978499995</v>
      </c>
    </row>
    <row r="450" spans="1:15">
      <c r="A450" s="7">
        <v>41913</v>
      </c>
      <c r="B450" s="151">
        <v>11.575766</v>
      </c>
      <c r="C450" s="29">
        <v>858.0138530700001</v>
      </c>
      <c r="D450" s="9">
        <v>74.121561637476091</v>
      </c>
      <c r="E450" s="37">
        <v>100.73178527999997</v>
      </c>
      <c r="F450" s="36">
        <v>0.11740111761550064</v>
      </c>
      <c r="G450" s="101"/>
      <c r="H450" s="152">
        <v>95.986909999999995</v>
      </c>
      <c r="I450" s="152">
        <v>440.14157599999999</v>
      </c>
      <c r="J450" s="22">
        <v>4.5854333262733427</v>
      </c>
      <c r="K450" s="152">
        <v>41.969793940000002</v>
      </c>
      <c r="L450" s="31">
        <v>0.23670284781276832</v>
      </c>
      <c r="M450" s="14">
        <v>0.66397255577804426</v>
      </c>
      <c r="O450" s="29">
        <v>1298.1554290700001</v>
      </c>
    </row>
    <row r="451" spans="1:15">
      <c r="A451" s="7">
        <v>41944</v>
      </c>
      <c r="B451" s="151">
        <v>11.219052</v>
      </c>
      <c r="C451" s="29">
        <v>757.17532035000022</v>
      </c>
      <c r="D451" s="9">
        <v>67.490133778682932</v>
      </c>
      <c r="E451" s="37">
        <v>88.910901750000008</v>
      </c>
      <c r="F451" s="36">
        <v>0.11742445819404339</v>
      </c>
      <c r="G451" s="101"/>
      <c r="H451" s="152">
        <v>97.045231999999999</v>
      </c>
      <c r="I451" s="152">
        <v>415.29825816000005</v>
      </c>
      <c r="J451" s="22">
        <v>4.2794298040320005</v>
      </c>
      <c r="K451" s="152">
        <v>39.886905420000005</v>
      </c>
      <c r="L451" s="31">
        <v>0.23881284433846564</v>
      </c>
      <c r="M451" s="14">
        <v>0.52174520073531916</v>
      </c>
      <c r="O451" s="29">
        <v>1172.4735785100002</v>
      </c>
    </row>
    <row r="452" spans="1:15">
      <c r="A452" s="7">
        <v>41974</v>
      </c>
      <c r="B452" s="151">
        <v>11.761037999999999</v>
      </c>
      <c r="C452" s="29">
        <v>638.36326302000009</v>
      </c>
      <c r="D452" s="9">
        <v>54.277799546264553</v>
      </c>
      <c r="E452" s="37">
        <v>75.406030370000011</v>
      </c>
      <c r="F452" s="36">
        <v>0.11812401298480975</v>
      </c>
      <c r="G452" s="101"/>
      <c r="H452" s="152">
        <v>96.645780000000002</v>
      </c>
      <c r="I452" s="152">
        <v>395.54754223000003</v>
      </c>
      <c r="J452" s="22">
        <v>4.0927554439521314</v>
      </c>
      <c r="K452" s="152">
        <v>37.807959070000003</v>
      </c>
      <c r="L452" s="31">
        <v>0.24214098684579252</v>
      </c>
      <c r="M452" s="14">
        <v>-1.7537377763122031E-2</v>
      </c>
      <c r="O452" s="29">
        <v>1033.9108052500001</v>
      </c>
    </row>
    <row r="453" spans="1:15">
      <c r="A453" s="7">
        <v>42005</v>
      </c>
      <c r="B453" s="151">
        <v>11.673106000000001</v>
      </c>
      <c r="C453" s="29">
        <v>494.44491837999999</v>
      </c>
      <c r="D453" s="9">
        <v>42.357614021495216</v>
      </c>
      <c r="E453" s="37">
        <v>58.661346070000015</v>
      </c>
      <c r="F453" s="36">
        <v>0.11864081091620504</v>
      </c>
      <c r="G453" s="101"/>
      <c r="H453" s="152">
        <v>93.699177000000006</v>
      </c>
      <c r="I453" s="152">
        <v>293.78277004999995</v>
      </c>
      <c r="J453" s="22">
        <v>3.1353826090703008</v>
      </c>
      <c r="K453" s="152">
        <v>27.056987429999996</v>
      </c>
      <c r="L453" s="31">
        <v>0.2711511807055344</v>
      </c>
      <c r="M453" s="14">
        <v>4.2241735697281957E-2</v>
      </c>
      <c r="O453" s="29">
        <v>788.22768842999994</v>
      </c>
    </row>
    <row r="454" spans="1:15">
      <c r="A454" s="7">
        <v>42036</v>
      </c>
      <c r="B454" s="151">
        <v>11.101233000000001</v>
      </c>
      <c r="C454" s="29">
        <v>486.42354106999994</v>
      </c>
      <c r="D454" s="9">
        <v>43.817073389055061</v>
      </c>
      <c r="E454" s="37">
        <v>57.775989160000009</v>
      </c>
      <c r="F454" s="36">
        <v>0.11877712380636121</v>
      </c>
      <c r="G454" s="101"/>
      <c r="H454" s="152">
        <v>88.925376</v>
      </c>
      <c r="I454" s="152">
        <v>266.97505188999997</v>
      </c>
      <c r="J454" s="22">
        <v>3.0022369755287848</v>
      </c>
      <c r="K454" s="152">
        <v>24.453466619999997</v>
      </c>
      <c r="L454" s="31">
        <v>0.27796032975611384</v>
      </c>
      <c r="M454" s="14">
        <v>0.27538399169415939</v>
      </c>
      <c r="O454" s="29">
        <v>753.39859295999986</v>
      </c>
    </row>
    <row r="455" spans="1:15">
      <c r="A455" s="7">
        <v>42064</v>
      </c>
      <c r="B455" s="151">
        <v>13.145701000000001</v>
      </c>
      <c r="C455" s="29">
        <v>551.02596400000016</v>
      </c>
      <c r="D455" s="9">
        <v>41.916818585787105</v>
      </c>
      <c r="E455" s="37">
        <v>65.6589429</v>
      </c>
      <c r="F455" s="36">
        <v>0.1191576208557751</v>
      </c>
      <c r="G455" s="101"/>
      <c r="H455" s="152">
        <v>98.424711000000002</v>
      </c>
      <c r="I455" s="152">
        <v>294.69436374999998</v>
      </c>
      <c r="J455" s="22">
        <v>2.9941095153431538</v>
      </c>
      <c r="K455" s="152">
        <v>26.896247250000005</v>
      </c>
      <c r="L455" s="31">
        <v>0.28207731105613998</v>
      </c>
      <c r="M455" s="14">
        <v>0.28063701760825843</v>
      </c>
      <c r="O455" s="29">
        <v>845.72032775000014</v>
      </c>
    </row>
    <row r="456" spans="1:15">
      <c r="A456" s="7">
        <v>42095</v>
      </c>
      <c r="B456" s="151">
        <v>13.14776</v>
      </c>
      <c r="C456" s="29">
        <v>632.49433502000011</v>
      </c>
      <c r="D456" s="9">
        <v>48.106623106901871</v>
      </c>
      <c r="E456" s="37">
        <v>75.87567627</v>
      </c>
      <c r="F456" s="36">
        <v>0.1199626179538837</v>
      </c>
      <c r="G456" s="101"/>
      <c r="H456" s="152">
        <v>96.862853999999999</v>
      </c>
      <c r="I456" s="152">
        <v>273.86588211000003</v>
      </c>
      <c r="J456" s="22">
        <v>2.8273571426049458</v>
      </c>
      <c r="K456" s="152">
        <v>24.772486509999993</v>
      </c>
      <c r="L456" s="31">
        <v>0.29521240005181298</v>
      </c>
      <c r="M456" s="14">
        <v>0.37671143562239218</v>
      </c>
      <c r="O456" s="29">
        <v>906.36021713000014</v>
      </c>
    </row>
    <row r="457" spans="1:15">
      <c r="A457" s="7">
        <v>42125</v>
      </c>
      <c r="B457" s="151">
        <v>13.052229000000001</v>
      </c>
      <c r="C457" s="29">
        <v>701.46398218000013</v>
      </c>
      <c r="D457" s="9">
        <v>53.742849759991195</v>
      </c>
      <c r="E457" s="37">
        <v>84.080938009999997</v>
      </c>
      <c r="F457" s="36">
        <v>0.11986493982013789</v>
      </c>
      <c r="G457" s="101"/>
      <c r="H457" s="152">
        <v>99.349821000000006</v>
      </c>
      <c r="I457" s="152">
        <v>276.18954682999998</v>
      </c>
      <c r="J457" s="22">
        <v>2.7799702510787609</v>
      </c>
      <c r="K457" s="152">
        <v>25.071553789999999</v>
      </c>
      <c r="L457" s="31">
        <v>0.29461055649612911</v>
      </c>
      <c r="M457" s="14">
        <v>0.28797867360266594</v>
      </c>
      <c r="O457" s="29">
        <v>977.65352901000006</v>
      </c>
    </row>
    <row r="458" spans="1:15">
      <c r="A458" s="7">
        <v>42156</v>
      </c>
      <c r="B458" s="151">
        <v>12.382353</v>
      </c>
      <c r="C458" s="29">
        <v>673.86034844000017</v>
      </c>
      <c r="D458" s="9">
        <v>54.42102550621842</v>
      </c>
      <c r="E458" s="37">
        <v>80.285005699999957</v>
      </c>
      <c r="F458" s="36">
        <v>0.11914190512301445</v>
      </c>
      <c r="G458" s="101"/>
      <c r="H458" s="152">
        <v>96.527107999999998</v>
      </c>
      <c r="I458" s="152">
        <v>277.24985500000003</v>
      </c>
      <c r="J458" s="22">
        <v>2.8722486433551913</v>
      </c>
      <c r="K458" s="152">
        <v>25.35892127</v>
      </c>
      <c r="L458" s="31">
        <v>0.28805146235333468</v>
      </c>
      <c r="M458" s="14">
        <v>0.17767015133065511</v>
      </c>
      <c r="O458" s="29">
        <v>951.11020344000019</v>
      </c>
    </row>
    <row r="459" spans="1:15">
      <c r="A459" s="7">
        <v>42186</v>
      </c>
      <c r="B459" s="151">
        <v>12.587561000000001</v>
      </c>
      <c r="C459" s="29">
        <v>596.98683900000003</v>
      </c>
      <c r="D459" s="9">
        <v>47.426728577521885</v>
      </c>
      <c r="E459" s="37">
        <v>70.76535097</v>
      </c>
      <c r="F459" s="36">
        <v>0.118537539434768</v>
      </c>
      <c r="G459" s="101"/>
      <c r="H459" s="152">
        <v>102.539506</v>
      </c>
      <c r="I459" s="152">
        <v>286.08664819000006</v>
      </c>
      <c r="J459" s="22">
        <v>2.7900139112236415</v>
      </c>
      <c r="K459" s="152">
        <v>26.229105140000005</v>
      </c>
      <c r="L459" s="31">
        <v>0.2847682856415375</v>
      </c>
      <c r="M459" s="14">
        <v>-1.6228287189243851E-3</v>
      </c>
      <c r="O459" s="29">
        <v>883.07348719000015</v>
      </c>
    </row>
    <row r="460" spans="1:15">
      <c r="A460" s="7">
        <v>42217</v>
      </c>
      <c r="B460" s="151">
        <v>13.067548</v>
      </c>
      <c r="C460" s="29">
        <v>519.86407999999994</v>
      </c>
      <c r="D460" s="9">
        <v>39.78283301503847</v>
      </c>
      <c r="E460" s="37">
        <v>61.701255840000002</v>
      </c>
      <c r="F460" s="36">
        <v>0.11868728426091683</v>
      </c>
      <c r="G460" s="101"/>
      <c r="H460" s="152">
        <v>103.296463</v>
      </c>
      <c r="I460" s="152">
        <v>289.76457728000003</v>
      </c>
      <c r="J460" s="22">
        <v>2.8051742418324626</v>
      </c>
      <c r="K460" s="152">
        <v>26.807168069999999</v>
      </c>
      <c r="L460" s="31">
        <v>0.28633497796325258</v>
      </c>
      <c r="M460" s="14">
        <v>-3.4077638651099917E-3</v>
      </c>
      <c r="O460" s="29">
        <v>809.62865727999997</v>
      </c>
    </row>
    <row r="461" spans="1:15">
      <c r="A461" s="7">
        <v>42248</v>
      </c>
      <c r="B461" s="151">
        <v>12.574140999999999</v>
      </c>
      <c r="C461" s="29">
        <v>538.85393799999997</v>
      </c>
      <c r="D461" s="9">
        <v>42.854135165177489</v>
      </c>
      <c r="E461" s="37">
        <v>64.068870469999993</v>
      </c>
      <c r="F461" s="36">
        <v>0.11889839890155911</v>
      </c>
      <c r="G461" s="101"/>
      <c r="H461" s="152">
        <v>101.62159800000001</v>
      </c>
      <c r="I461" s="152">
        <v>287.68131672999993</v>
      </c>
      <c r="J461" s="22">
        <v>2.8309072322401376</v>
      </c>
      <c r="K461" s="152">
        <v>26.451109509999998</v>
      </c>
      <c r="L461" s="31">
        <v>0.29060564200094913</v>
      </c>
      <c r="M461" s="14">
        <v>0.20793963959398409</v>
      </c>
      <c r="O461" s="29">
        <v>826.53525472999991</v>
      </c>
    </row>
    <row r="462" spans="1:15">
      <c r="A462" s="7">
        <v>42278</v>
      </c>
      <c r="B462" s="151">
        <v>12.62419</v>
      </c>
      <c r="C462" s="29">
        <v>552.03704800000003</v>
      </c>
      <c r="D462" s="9">
        <v>43.728512324355066</v>
      </c>
      <c r="E462" s="37">
        <v>66.744656800000001</v>
      </c>
      <c r="F462" s="36">
        <v>0.12090611860528606</v>
      </c>
      <c r="G462" s="101"/>
      <c r="H462" s="152">
        <v>103.517645</v>
      </c>
      <c r="I462" s="152">
        <v>279.65781206999998</v>
      </c>
      <c r="J462" s="22">
        <v>2.7015472779544005</v>
      </c>
      <c r="K462" s="152">
        <v>25.2460022</v>
      </c>
      <c r="L462" s="31">
        <v>0.30596755025953737</v>
      </c>
      <c r="M462" s="14">
        <v>0.20972017647253915</v>
      </c>
      <c r="O462" s="29">
        <v>831.69486007</v>
      </c>
    </row>
    <row r="463" spans="1:15">
      <c r="A463" s="7">
        <v>42309</v>
      </c>
      <c r="B463" s="151">
        <v>12.378861000000001</v>
      </c>
      <c r="C463" s="29">
        <v>478.42645800000003</v>
      </c>
      <c r="D463" s="9">
        <v>38.648665495153388</v>
      </c>
      <c r="E463" s="37">
        <v>57.308821469999998</v>
      </c>
      <c r="F463" s="36">
        <v>0.11978606222902495</v>
      </c>
      <c r="G463" s="101"/>
      <c r="H463" s="152">
        <v>99.492512000000005</v>
      </c>
      <c r="I463" s="152">
        <v>237.48732571999994</v>
      </c>
      <c r="J463" s="22">
        <v>2.3869869294284172</v>
      </c>
      <c r="K463" s="152">
        <v>20.847268860000003</v>
      </c>
      <c r="L463" s="31">
        <v>0.33076281806555691</v>
      </c>
      <c r="M463" s="14">
        <v>0.28789261331684779</v>
      </c>
      <c r="O463" s="29">
        <v>715.91378371999997</v>
      </c>
    </row>
    <row r="464" spans="1:15">
      <c r="A464" s="7">
        <v>42339</v>
      </c>
      <c r="B464" s="151">
        <v>11.254916</v>
      </c>
      <c r="C464" s="29">
        <v>359.92457200000001</v>
      </c>
      <c r="D464" s="9">
        <v>31.979321036247629</v>
      </c>
      <c r="E464" s="37">
        <v>42.921529640000003</v>
      </c>
      <c r="F464" s="36">
        <v>0.1192514570525071</v>
      </c>
      <c r="G464" s="101"/>
      <c r="H464" s="152">
        <v>93.010131999999999</v>
      </c>
      <c r="I464" s="152">
        <v>215.31362351000001</v>
      </c>
      <c r="J464" s="22">
        <v>2.3149480479180484</v>
      </c>
      <c r="K464" s="152">
        <v>18.48202131</v>
      </c>
      <c r="L464" s="31">
        <v>0.33255444914601257</v>
      </c>
      <c r="M464" s="14">
        <v>0.11936024077916807</v>
      </c>
      <c r="O464" s="29">
        <v>575.23819550999997</v>
      </c>
    </row>
    <row r="465" spans="1:15">
      <c r="A465" s="7">
        <v>42370</v>
      </c>
      <c r="B465" s="151">
        <v>11.988258</v>
      </c>
      <c r="C465" s="29">
        <v>325.939167</v>
      </c>
      <c r="D465" s="9">
        <v>27.188200904585138</v>
      </c>
      <c r="E465" s="37">
        <v>38.90762179</v>
      </c>
      <c r="F465" s="36">
        <v>0.11937080820360568</v>
      </c>
      <c r="G465" s="101"/>
      <c r="H465" s="152">
        <v>90.138441</v>
      </c>
      <c r="I465" s="152">
        <v>201.74353476000002</v>
      </c>
      <c r="J465" s="22">
        <v>2.2381520306081177</v>
      </c>
      <c r="K465" s="152">
        <v>17.247276760000002</v>
      </c>
      <c r="L465" s="31">
        <v>0.33409237674050951</v>
      </c>
      <c r="M465" s="14">
        <v>-1.8610421084757078E-2</v>
      </c>
      <c r="O465" s="29">
        <v>527.68270175999999</v>
      </c>
    </row>
    <row r="466" spans="1:15">
      <c r="A466" s="7">
        <v>42401</v>
      </c>
      <c r="B466" s="151">
        <v>11.742312999999999</v>
      </c>
      <c r="C466" s="29">
        <v>312.02563500000002</v>
      </c>
      <c r="D466" s="9">
        <v>26.572757428625863</v>
      </c>
      <c r="E466" s="37">
        <v>36.661025879999997</v>
      </c>
      <c r="F466" s="36">
        <v>0.11749363439321257</v>
      </c>
      <c r="G466" s="101"/>
      <c r="H466" s="152">
        <v>90.494314000000003</v>
      </c>
      <c r="I466" s="152">
        <v>191.98926822999999</v>
      </c>
      <c r="J466" s="22">
        <v>2.1215616732560676</v>
      </c>
      <c r="K466" s="152">
        <v>16.222391910000002</v>
      </c>
      <c r="L466" s="31">
        <v>0.34875875389964761</v>
      </c>
      <c r="M466" s="14">
        <v>8.1711167877305702E-2</v>
      </c>
      <c r="O466" s="29">
        <v>504.01490323000002</v>
      </c>
    </row>
    <row r="467" spans="1:15">
      <c r="A467" s="7">
        <v>42430</v>
      </c>
      <c r="B467" s="151">
        <v>12.623761</v>
      </c>
      <c r="C467" s="29">
        <v>415.059617</v>
      </c>
      <c r="D467" s="9">
        <v>32.879235989971612</v>
      </c>
      <c r="E467" s="37">
        <v>49.352623469999997</v>
      </c>
      <c r="F467" s="36">
        <v>0.11890490293108905</v>
      </c>
      <c r="G467" s="101"/>
      <c r="H467" s="152">
        <v>97.537420999999995</v>
      </c>
      <c r="I467" s="152">
        <v>190.96687575000004</v>
      </c>
      <c r="J467" s="22">
        <v>1.957883177472983</v>
      </c>
      <c r="K467" s="152">
        <v>15.730652379999999</v>
      </c>
      <c r="L467" s="31">
        <v>0.36832708815994752</v>
      </c>
      <c r="M467" s="14">
        <v>0.32624220594064668</v>
      </c>
      <c r="O467" s="29">
        <v>606.02649274999999</v>
      </c>
    </row>
    <row r="468" spans="1:15">
      <c r="A468" s="7">
        <v>42461</v>
      </c>
      <c r="B468" s="151">
        <v>12.231835999999999</v>
      </c>
      <c r="C468" s="29">
        <v>441.34853399999997</v>
      </c>
      <c r="D468" s="9">
        <v>36.081953191654954</v>
      </c>
      <c r="E468" s="37">
        <v>52.485139269999998</v>
      </c>
      <c r="F468" s="36">
        <v>0.11891993566698922</v>
      </c>
      <c r="G468" s="101"/>
      <c r="H468" s="152">
        <v>96.984206</v>
      </c>
      <c r="I468" s="152">
        <v>199.55018137000002</v>
      </c>
      <c r="J468" s="22">
        <v>2.0575533852388297</v>
      </c>
      <c r="K468" s="152">
        <v>16.657715289999999</v>
      </c>
      <c r="L468" s="31">
        <v>0.35778581362258577</v>
      </c>
      <c r="M468" s="14">
        <v>0.37036081683857147</v>
      </c>
      <c r="O468" s="29">
        <v>640.89871536999999</v>
      </c>
    </row>
    <row r="469" spans="1:15">
      <c r="A469" s="7">
        <v>42491</v>
      </c>
      <c r="B469" s="151">
        <v>12.186661000000001</v>
      </c>
      <c r="C469" s="29">
        <v>512.56620799999996</v>
      </c>
      <c r="D469" s="9">
        <v>42.059609929249689</v>
      </c>
      <c r="E469" s="37">
        <v>60.615201679999998</v>
      </c>
      <c r="F469" s="36">
        <v>0.11825828689822643</v>
      </c>
      <c r="G469" s="101"/>
      <c r="H469" s="152">
        <v>99.721098999999995</v>
      </c>
      <c r="I469" s="152">
        <v>230.88730075000001</v>
      </c>
      <c r="J469" s="22">
        <v>2.315330487382615</v>
      </c>
      <c r="K469" s="152">
        <v>19.542804950000004</v>
      </c>
      <c r="L469" s="31">
        <v>0.34539199077193072</v>
      </c>
      <c r="M469" s="14">
        <v>0.45632224712892788</v>
      </c>
      <c r="O469" s="29">
        <v>743.45350874999997</v>
      </c>
    </row>
    <row r="470" spans="1:15">
      <c r="A470" s="7">
        <v>42522</v>
      </c>
      <c r="B470" s="151">
        <v>11.702992999999999</v>
      </c>
      <c r="C470" s="29">
        <v>524.17632600000002</v>
      </c>
      <c r="D470" s="9">
        <v>44.789937582633783</v>
      </c>
      <c r="E470" s="37">
        <v>61.776343129999987</v>
      </c>
      <c r="F470" s="36">
        <v>0.11785412668560691</v>
      </c>
      <c r="G470" s="101"/>
      <c r="H470" s="152">
        <v>96.548105000000007</v>
      </c>
      <c r="I470" s="152">
        <v>246.34275337</v>
      </c>
      <c r="J470" s="22">
        <v>2.5515027288210366</v>
      </c>
      <c r="K470" s="152">
        <v>21.227430110000004</v>
      </c>
      <c r="L470" s="31">
        <v>0.32850235017246127</v>
      </c>
      <c r="M470" s="14">
        <v>0.44601916828546884</v>
      </c>
      <c r="O470" s="29">
        <v>770.51907936999999</v>
      </c>
    </row>
    <row r="471" spans="1:15">
      <c r="A471" s="7">
        <v>42552</v>
      </c>
      <c r="B471" s="151">
        <v>12.211059000000001</v>
      </c>
      <c r="C471" s="29">
        <v>501.71875790000001</v>
      </c>
      <c r="D471" s="9">
        <f t="shared" ref="D471:D480" si="0">C471/B471</f>
        <v>41.087243776317841</v>
      </c>
      <c r="E471" s="37">
        <v>58.876682670000001</v>
      </c>
      <c r="F471" s="36">
        <f t="shared" ref="F471:F482" si="1">E471/C471</f>
        <v>0.1173499729538416</v>
      </c>
      <c r="G471" s="101"/>
      <c r="H471" s="152">
        <v>101.122581</v>
      </c>
      <c r="I471" s="152">
        <v>297.29858862999998</v>
      </c>
      <c r="J471" s="22">
        <v>2.939982204667027</v>
      </c>
      <c r="K471" s="152">
        <v>26.733967100000005</v>
      </c>
      <c r="L471" s="168">
        <v>0.30622367916217313</v>
      </c>
      <c r="M471" s="14">
        <v>0.22247913524745577</v>
      </c>
      <c r="O471" s="29">
        <v>799.01734652999994</v>
      </c>
    </row>
    <row r="472" spans="1:15">
      <c r="A472" s="7">
        <v>42583</v>
      </c>
      <c r="B472" s="151">
        <v>12.263113000000001</v>
      </c>
      <c r="C472" s="29">
        <v>502.62112300000001</v>
      </c>
      <c r="D472" s="9">
        <f>C472/B472</f>
        <v>40.986421881621737</v>
      </c>
      <c r="E472" s="37">
        <v>57.793917530000002</v>
      </c>
      <c r="F472" s="36">
        <f t="shared" si="1"/>
        <v>0.11498505511476484</v>
      </c>
      <c r="G472" s="101"/>
      <c r="H472" s="152">
        <v>103.84881799999999</v>
      </c>
      <c r="I472" s="152">
        <v>303.94986348999998</v>
      </c>
      <c r="J472" s="22">
        <v>2.9268495236026664</v>
      </c>
      <c r="K472" s="152">
        <v>27.308570599999999</v>
      </c>
      <c r="L472" s="168">
        <v>0.30697665946828023</v>
      </c>
      <c r="M472" s="14">
        <v>0.20568974867212875</v>
      </c>
      <c r="O472" s="29">
        <v>806.57098649</v>
      </c>
    </row>
    <row r="473" spans="1:15">
      <c r="A473" s="7">
        <v>42614</v>
      </c>
      <c r="B473" s="151">
        <v>12.154707999999999</v>
      </c>
      <c r="C473" s="29">
        <v>498.70928459999999</v>
      </c>
      <c r="D473" s="9">
        <f>C473/B473</f>
        <v>41.03013289994297</v>
      </c>
      <c r="E473" s="37">
        <v>57.193213849999999</v>
      </c>
      <c r="F473" s="36">
        <f t="shared" si="1"/>
        <v>0.11468247256690436</v>
      </c>
      <c r="G473" s="101"/>
      <c r="H473" s="152">
        <v>100.084537</v>
      </c>
      <c r="I473" s="152">
        <v>306.19270845</v>
      </c>
      <c r="J473" s="22">
        <v>3.0593408095598225</v>
      </c>
      <c r="K473" s="152">
        <v>27.611023529999997</v>
      </c>
      <c r="L473" s="168">
        <v>0.30219373102775787</v>
      </c>
      <c r="M473" s="14">
        <v>0.27489793388871098</v>
      </c>
      <c r="O473" s="29">
        <v>804.90199304999999</v>
      </c>
    </row>
    <row r="474" spans="1:15">
      <c r="A474" s="7">
        <v>42644</v>
      </c>
      <c r="B474" s="151">
        <v>12.60507</v>
      </c>
      <c r="C474" s="29">
        <v>575.59012159999997</v>
      </c>
      <c r="D474" s="9">
        <f>C474/B474</f>
        <v>45.663381607559501</v>
      </c>
      <c r="E474" s="37">
        <v>66.907593000000006</v>
      </c>
      <c r="F474" s="36">
        <f t="shared" si="1"/>
        <v>0.11624173259612802</v>
      </c>
      <c r="G474" s="101"/>
      <c r="H474" s="152">
        <v>106.690316</v>
      </c>
      <c r="I474" s="152">
        <v>345.65305530000001</v>
      </c>
      <c r="J474" s="22">
        <v>3.2397790939151405</v>
      </c>
      <c r="K474" s="152">
        <v>31.859777019999996</v>
      </c>
      <c r="L474" s="168">
        <v>0.29070478116499959</v>
      </c>
      <c r="M474" s="14">
        <v>0.39394821201494734</v>
      </c>
      <c r="O474" s="29">
        <v>921.24317689999998</v>
      </c>
    </row>
    <row r="475" spans="1:15">
      <c r="A475" s="7">
        <v>42675</v>
      </c>
      <c r="B475" s="151">
        <v>12.575295000000001</v>
      </c>
      <c r="C475" s="29">
        <v>529.5652234600002</v>
      </c>
      <c r="D475" s="9">
        <f>C475/B475</f>
        <v>42.111554715813838</v>
      </c>
      <c r="E475" s="37">
        <v>61.96571843000001</v>
      </c>
      <c r="F475" s="36">
        <f t="shared" si="1"/>
        <v>0.1170124390441218</v>
      </c>
      <c r="G475" s="101"/>
      <c r="H475" s="152">
        <v>99.909482999999994</v>
      </c>
      <c r="I475" s="152">
        <v>290.42273148000004</v>
      </c>
      <c r="J475" s="22">
        <v>2.9068585159228584</v>
      </c>
      <c r="K475" s="152">
        <v>26.037195410000002</v>
      </c>
      <c r="L475" s="168">
        <v>0.31376435114300028</v>
      </c>
      <c r="M475" s="14">
        <v>0.33763124285474344</v>
      </c>
      <c r="O475" s="29">
        <v>819.98795494000024</v>
      </c>
    </row>
    <row r="476" spans="1:15">
      <c r="A476" s="7">
        <v>42705</v>
      </c>
      <c r="B476" s="151">
        <v>12.781655000000001</v>
      </c>
      <c r="C476" s="29">
        <v>621.42365327000039</v>
      </c>
      <c r="D476" s="9">
        <f t="shared" si="0"/>
        <v>48.618402958771796</v>
      </c>
      <c r="E476" s="37">
        <v>72.955924599999989</v>
      </c>
      <c r="F476" s="36">
        <f t="shared" si="1"/>
        <v>0.11740126758306961</v>
      </c>
      <c r="G476" s="101"/>
      <c r="H476" s="152">
        <v>101.10417200000001</v>
      </c>
      <c r="I476" s="152">
        <v>381.03101417999994</v>
      </c>
      <c r="J476" s="22">
        <v>3.7686972420880904</v>
      </c>
      <c r="K476" s="152">
        <v>35.692703910000006</v>
      </c>
      <c r="L476" s="168">
        <v>0.27454322765595723</v>
      </c>
      <c r="M476" s="14">
        <v>0.40744703520284054</v>
      </c>
      <c r="O476" s="29">
        <v>1002.4546674500003</v>
      </c>
    </row>
    <row r="477" spans="1:15">
      <c r="A477" s="7">
        <v>42736</v>
      </c>
      <c r="B477" s="151">
        <v>12.566735</v>
      </c>
      <c r="C477" s="29">
        <v>632.87679806000006</v>
      </c>
      <c r="D477" s="9">
        <f t="shared" si="0"/>
        <v>50.361275069459175</v>
      </c>
      <c r="E477" s="37">
        <v>73.884294950000012</v>
      </c>
      <c r="F477" s="36">
        <f t="shared" si="1"/>
        <v>0.11674356711524664</v>
      </c>
      <c r="G477" s="101"/>
      <c r="H477" s="152">
        <v>100.13399800000001</v>
      </c>
      <c r="I477" s="152">
        <v>388.43463507999996</v>
      </c>
      <c r="J477" s="22">
        <v>3.879148369567746</v>
      </c>
      <c r="K477" s="152">
        <v>36.422528660000005</v>
      </c>
      <c r="L477" s="168">
        <v>0.2672344583242976</v>
      </c>
      <c r="M477" s="14">
        <v>0.32521993647487157</v>
      </c>
      <c r="O477" s="29">
        <v>1021.31143314</v>
      </c>
    </row>
    <row r="478" spans="1:15">
      <c r="A478" s="7">
        <v>42767</v>
      </c>
      <c r="B478" s="151">
        <v>12.006811000000001</v>
      </c>
      <c r="C478" s="29">
        <v>604.34328057000039</v>
      </c>
      <c r="D478" s="9">
        <f t="shared" si="0"/>
        <v>50.333371664632715</v>
      </c>
      <c r="E478" s="37">
        <v>70.41134716000002</v>
      </c>
      <c r="F478" s="36">
        <f t="shared" si="1"/>
        <v>0.11650886081432051</v>
      </c>
      <c r="G478" s="101"/>
      <c r="H478" s="152">
        <v>90.89931</v>
      </c>
      <c r="I478" s="152">
        <v>339.19673025999998</v>
      </c>
      <c r="J478" s="22">
        <v>3.731565511993435</v>
      </c>
      <c r="K478" s="152">
        <v>31.934854009999999</v>
      </c>
      <c r="L478" s="168">
        <v>0.2748352315440743</v>
      </c>
      <c r="M478" s="14">
        <v>0.59824708650108782</v>
      </c>
      <c r="O478" s="29">
        <v>943.54001083000037</v>
      </c>
    </row>
    <row r="479" spans="1:15">
      <c r="A479" s="7">
        <v>42795</v>
      </c>
      <c r="B479" s="151">
        <v>13.304938999999999</v>
      </c>
      <c r="C479" s="29">
        <v>619.33202678999976</v>
      </c>
      <c r="D479" s="9">
        <f t="shared" si="0"/>
        <v>46.549031663354469</v>
      </c>
      <c r="E479" s="37">
        <v>71.976544920000038</v>
      </c>
      <c r="F479" s="36">
        <f t="shared" si="1"/>
        <v>0.11621641027197438</v>
      </c>
      <c r="G479" s="101"/>
      <c r="H479" s="152">
        <v>103.349555</v>
      </c>
      <c r="I479" s="152">
        <v>308.5495641</v>
      </c>
      <c r="J479" s="22">
        <v>2.9854948490102355</v>
      </c>
      <c r="K479" s="152">
        <v>27.945166319999995</v>
      </c>
      <c r="L479" s="167">
        <v>0.30534076466711818</v>
      </c>
      <c r="M479" s="14">
        <v>0.44109359897637157</v>
      </c>
      <c r="O479" s="29">
        <v>927.88159088999976</v>
      </c>
    </row>
    <row r="480" spans="1:15">
      <c r="A480" s="7">
        <v>42826</v>
      </c>
      <c r="B480" s="151">
        <v>12.604620000000001</v>
      </c>
      <c r="C480" s="29">
        <v>594.05271604000018</v>
      </c>
      <c r="D480" s="9">
        <f t="shared" si="0"/>
        <v>47.129760043539605</v>
      </c>
      <c r="E480" s="37">
        <v>69.213898089999986</v>
      </c>
      <c r="F480" s="36">
        <f t="shared" si="1"/>
        <v>0.11651137385817374</v>
      </c>
      <c r="G480" s="101"/>
      <c r="H480" s="152">
        <v>99.584433000000004</v>
      </c>
      <c r="I480" s="152">
        <v>329.97022206999992</v>
      </c>
      <c r="J480" s="22">
        <v>3.3134719165394042</v>
      </c>
      <c r="K480" s="152">
        <v>29.943121479999995</v>
      </c>
      <c r="L480" s="167">
        <v>0.29989744359115894</v>
      </c>
      <c r="M480" s="14">
        <v>0.4662963993304392</v>
      </c>
      <c r="O480" s="29">
        <v>924.02293811000004</v>
      </c>
    </row>
    <row r="481" spans="1:15">
      <c r="A481" s="7">
        <v>42856</v>
      </c>
      <c r="B481" s="151">
        <v>13.844141</v>
      </c>
      <c r="C481" s="29">
        <v>610.27476209999998</v>
      </c>
      <c r="D481" s="9">
        <f>C481/B481</f>
        <v>44.081807755352962</v>
      </c>
      <c r="E481" s="37">
        <v>70.969615000000005</v>
      </c>
      <c r="F481" s="36">
        <f t="shared" si="1"/>
        <v>0.11629125011787868</v>
      </c>
      <c r="G481" s="101"/>
      <c r="H481" s="152">
        <v>105.402444</v>
      </c>
      <c r="I481" s="152">
        <v>343.29621404</v>
      </c>
      <c r="J481" s="22">
        <v>3.257004306655356</v>
      </c>
      <c r="K481" s="152">
        <v>31.436203339999999</v>
      </c>
      <c r="L481" s="167">
        <v>0.29360638200413053</v>
      </c>
      <c r="M481" s="14">
        <v>0.42425095001327628</v>
      </c>
      <c r="O481" s="29">
        <v>953.57097613999997</v>
      </c>
    </row>
    <row r="482" spans="1:15">
      <c r="A482" s="7">
        <v>42887</v>
      </c>
      <c r="B482" s="151">
        <v>12.726959000000001</v>
      </c>
      <c r="C482" s="29">
        <v>526.48811920000003</v>
      </c>
      <c r="D482" s="9">
        <f>C482/B482</f>
        <v>41.36794337123267</v>
      </c>
      <c r="E482" s="37">
        <v>60.125427000000002</v>
      </c>
      <c r="F482" s="36">
        <f t="shared" si="1"/>
        <v>0.1142009188951134</v>
      </c>
      <c r="G482" s="101"/>
      <c r="H482" s="152">
        <v>100.866874</v>
      </c>
      <c r="I482" s="152">
        <v>320.24714333000003</v>
      </c>
      <c r="J482" s="22">
        <v>3.174948629120796</v>
      </c>
      <c r="K482" s="152">
        <v>29.120353619999996</v>
      </c>
      <c r="L482" s="167">
        <v>0.29534638843768135</v>
      </c>
      <c r="M482" s="14">
        <v>0.27533624438178261</v>
      </c>
      <c r="O482" s="29">
        <v>846.73526253</v>
      </c>
    </row>
    <row r="483" spans="1:15">
      <c r="A483" s="7"/>
    </row>
    <row r="484" spans="1:15">
      <c r="A484" s="7"/>
    </row>
    <row r="485" spans="1:15">
      <c r="A485" s="7"/>
    </row>
    <row r="486" spans="1:15">
      <c r="A486" s="7"/>
    </row>
    <row r="487" spans="1:15">
      <c r="A487" s="7"/>
    </row>
    <row r="488" spans="1:15">
      <c r="A488" s="7"/>
    </row>
    <row r="489" spans="1:15" ht="18.75">
      <c r="A489" s="1" t="s">
        <v>89</v>
      </c>
    </row>
    <row r="490" spans="1:15" ht="18.75">
      <c r="A490" s="1" t="s">
        <v>90</v>
      </c>
    </row>
  </sheetData>
  <hyperlinks>
    <hyperlink ref="B4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38"/>
  <sheetViews>
    <sheetView workbookViewId="0">
      <selection activeCell="E27" sqref="E27"/>
    </sheetView>
  </sheetViews>
  <sheetFormatPr defaultRowHeight="15"/>
  <cols>
    <col min="1" max="1" width="23.42578125" customWidth="1"/>
    <col min="2" max="2" width="19.28515625" bestFit="1" customWidth="1"/>
    <col min="3" max="3" width="20" bestFit="1" customWidth="1"/>
    <col min="4" max="4" width="20.5703125" customWidth="1"/>
    <col min="5" max="5" width="31.7109375" bestFit="1" customWidth="1"/>
    <col min="7" max="7" width="0" hidden="1" customWidth="1"/>
    <col min="8" max="9" width="12.7109375" hidden="1" customWidth="1"/>
    <col min="10" max="10" width="11.5703125" hidden="1" customWidth="1"/>
    <col min="11" max="11" width="11.7109375" hidden="1" customWidth="1"/>
    <col min="12" max="12" width="13.42578125" hidden="1" customWidth="1"/>
    <col min="13" max="13" width="11.5703125" hidden="1" customWidth="1"/>
    <col min="14" max="14" width="12.42578125" hidden="1" customWidth="1"/>
    <col min="15" max="15" width="12.85546875" hidden="1" customWidth="1"/>
    <col min="16" max="16" width="13" hidden="1" customWidth="1"/>
    <col min="17" max="17" width="12.85546875" hidden="1" customWidth="1"/>
    <col min="18" max="18" width="11.85546875" hidden="1" customWidth="1"/>
    <col min="19" max="19" width="12.42578125" hidden="1" customWidth="1"/>
    <col min="20" max="20" width="13.85546875" hidden="1" customWidth="1"/>
    <col min="21" max="21" width="0" hidden="1" customWidth="1"/>
    <col min="24" max="30" width="12.7109375" hidden="1" customWidth="1"/>
    <col min="31" max="35" width="11.7109375" hidden="1" customWidth="1"/>
    <col min="36" max="36" width="13.85546875" hidden="1" customWidth="1"/>
  </cols>
  <sheetData>
    <row r="1" spans="1:36" ht="15.75">
      <c r="A1" s="1" t="s">
        <v>109</v>
      </c>
      <c r="B1" s="1"/>
      <c r="C1" s="1"/>
      <c r="D1" s="1"/>
      <c r="E1" s="1"/>
      <c r="F1" s="1"/>
    </row>
    <row r="2" spans="1:36" ht="15.75">
      <c r="A2" s="1" t="s">
        <v>1</v>
      </c>
      <c r="B2" s="1" t="s">
        <v>24</v>
      </c>
      <c r="C2" s="1"/>
      <c r="D2" s="1"/>
      <c r="E2" s="1"/>
      <c r="F2" s="1"/>
    </row>
    <row r="3" spans="1:36" ht="15.75">
      <c r="A3" s="1" t="s">
        <v>92</v>
      </c>
      <c r="B3" s="123">
        <v>41905</v>
      </c>
      <c r="C3" s="1"/>
      <c r="D3" s="1"/>
      <c r="E3" s="1"/>
      <c r="F3" s="1"/>
    </row>
    <row r="4" spans="1:36" ht="15.75">
      <c r="A4" s="1" t="s">
        <v>93</v>
      </c>
      <c r="B4" s="43" t="s">
        <v>25</v>
      </c>
      <c r="C4" s="1"/>
      <c r="D4" s="1"/>
      <c r="E4" s="1"/>
      <c r="F4" s="1"/>
    </row>
    <row r="5" spans="1:36" ht="15.75">
      <c r="B5" s="1"/>
      <c r="C5" s="1"/>
      <c r="D5" s="1"/>
      <c r="E5" s="1"/>
      <c r="F5" s="1"/>
      <c r="X5" t="s">
        <v>26</v>
      </c>
    </row>
    <row r="6" spans="1:36" ht="15.75">
      <c r="A6" s="1" t="s">
        <v>109</v>
      </c>
      <c r="B6" s="1"/>
      <c r="C6" s="1"/>
      <c r="D6" s="1"/>
      <c r="E6" s="1"/>
      <c r="F6" s="1"/>
      <c r="H6" t="s">
        <v>26</v>
      </c>
      <c r="X6" t="s">
        <v>185</v>
      </c>
    </row>
    <row r="7" spans="1:36" ht="15.75">
      <c r="A7" s="5" t="s">
        <v>19</v>
      </c>
      <c r="B7" s="102" t="s">
        <v>26</v>
      </c>
      <c r="C7" s="102" t="s">
        <v>27</v>
      </c>
      <c r="D7" s="102" t="s">
        <v>53</v>
      </c>
      <c r="E7" s="57" t="s">
        <v>23</v>
      </c>
      <c r="F7" s="1"/>
      <c r="H7" t="s">
        <v>186</v>
      </c>
      <c r="X7" t="s">
        <v>173</v>
      </c>
      <c r="Y7" t="s">
        <v>174</v>
      </c>
      <c r="Z7" t="s">
        <v>175</v>
      </c>
      <c r="AA7" t="s">
        <v>176</v>
      </c>
      <c r="AB7" t="s">
        <v>177</v>
      </c>
      <c r="AC7" t="s">
        <v>178</v>
      </c>
      <c r="AD7" t="s">
        <v>179</v>
      </c>
      <c r="AE7" t="s">
        <v>180</v>
      </c>
      <c r="AF7" t="s">
        <v>181</v>
      </c>
      <c r="AG7" t="s">
        <v>182</v>
      </c>
      <c r="AH7" t="s">
        <v>183</v>
      </c>
      <c r="AI7" t="s">
        <v>184</v>
      </c>
      <c r="AJ7" t="s">
        <v>3</v>
      </c>
    </row>
    <row r="8" spans="1:36" ht="15.75">
      <c r="A8" s="130">
        <v>2009</v>
      </c>
      <c r="B8" s="46">
        <v>137850626.02000004</v>
      </c>
      <c r="C8" s="46">
        <v>28219918.660000008</v>
      </c>
      <c r="D8" s="46">
        <f>SUM(B8:C8)</f>
        <v>166070544.68000004</v>
      </c>
      <c r="E8" s="57"/>
      <c r="F8" s="1"/>
      <c r="H8" t="s">
        <v>173</v>
      </c>
      <c r="I8" t="s">
        <v>174</v>
      </c>
      <c r="J8" t="s">
        <v>175</v>
      </c>
      <c r="K8" t="s">
        <v>176</v>
      </c>
      <c r="L8" t="s">
        <v>189</v>
      </c>
      <c r="M8" t="s">
        <v>178</v>
      </c>
      <c r="N8" t="s">
        <v>179</v>
      </c>
      <c r="O8" t="s">
        <v>180</v>
      </c>
      <c r="P8" t="s">
        <v>181</v>
      </c>
      <c r="Q8" t="s">
        <v>190</v>
      </c>
      <c r="R8" t="s">
        <v>183</v>
      </c>
      <c r="S8" t="s">
        <v>184</v>
      </c>
      <c r="T8" t="s">
        <v>3</v>
      </c>
      <c r="X8" s="161">
        <v>15154622.73</v>
      </c>
      <c r="Y8" s="161">
        <v>15012346.119999999</v>
      </c>
      <c r="Z8" s="161">
        <v>15226210.439999999</v>
      </c>
      <c r="AA8" s="161">
        <v>14107495.07</v>
      </c>
      <c r="AB8" s="161">
        <v>12933083.119999999</v>
      </c>
      <c r="AC8" s="161">
        <v>12011321.52</v>
      </c>
      <c r="AD8" s="161">
        <v>12002751.609999999</v>
      </c>
      <c r="AE8" s="161">
        <v>9393241.7599999998</v>
      </c>
      <c r="AF8" s="161">
        <v>7805256.71</v>
      </c>
      <c r="AG8" s="161">
        <v>7958751.3200000003</v>
      </c>
      <c r="AH8" s="161">
        <v>8217540</v>
      </c>
      <c r="AI8" s="161">
        <v>8715720.3300000001</v>
      </c>
      <c r="AJ8" s="161">
        <f>SUM(X8:AI8)</f>
        <v>138538340.73000002</v>
      </c>
    </row>
    <row r="9" spans="1:36" ht="15.75">
      <c r="A9" s="130">
        <v>2010</v>
      </c>
      <c r="B9" s="46">
        <v>102869245.36999999</v>
      </c>
      <c r="C9" s="46">
        <v>34840888.430000007</v>
      </c>
      <c r="D9" s="46">
        <f t="shared" ref="D9:D15" si="0">SUM(B9:C9)</f>
        <v>137710133.80000001</v>
      </c>
      <c r="E9" s="57"/>
      <c r="F9" s="1"/>
      <c r="G9" s="47" t="s">
        <v>28</v>
      </c>
      <c r="H9" s="161">
        <v>158256.97</v>
      </c>
      <c r="I9" s="161">
        <v>146406.99</v>
      </c>
      <c r="J9" s="161">
        <v>160629.65</v>
      </c>
      <c r="K9" s="161">
        <v>161230.26</v>
      </c>
      <c r="L9" s="161">
        <v>183079.63</v>
      </c>
      <c r="M9" s="161">
        <v>182823.28</v>
      </c>
      <c r="N9" s="161">
        <v>138168.1</v>
      </c>
      <c r="O9" s="161">
        <v>187443.81</v>
      </c>
      <c r="P9" s="161">
        <v>182770.83</v>
      </c>
      <c r="Q9" s="161">
        <v>203107.9</v>
      </c>
      <c r="R9" s="161">
        <v>173617.41</v>
      </c>
      <c r="S9" s="161">
        <v>168655.35999999999</v>
      </c>
      <c r="T9" s="161">
        <f>SUM(H9:S9)</f>
        <v>2046190.19</v>
      </c>
    </row>
    <row r="10" spans="1:36" ht="15.75">
      <c r="A10" s="130">
        <v>2011</v>
      </c>
      <c r="B10" s="46">
        <v>123723266.47000001</v>
      </c>
      <c r="C10" s="46">
        <v>19331475.48</v>
      </c>
      <c r="D10" s="46">
        <f t="shared" si="0"/>
        <v>143054741.95000002</v>
      </c>
      <c r="F10" s="1"/>
      <c r="G10" s="47" t="s">
        <v>29</v>
      </c>
      <c r="H10" s="161">
        <v>77040.160000000003</v>
      </c>
      <c r="I10" s="161">
        <v>74875.11</v>
      </c>
      <c r="J10" s="161">
        <v>67795.759999999995</v>
      </c>
      <c r="K10" s="161">
        <v>63699.55</v>
      </c>
      <c r="L10" s="161">
        <v>61849.64</v>
      </c>
      <c r="M10" s="161">
        <v>65304.29</v>
      </c>
      <c r="N10" s="161">
        <v>64137.88</v>
      </c>
      <c r="O10" s="161">
        <v>70353.87</v>
      </c>
      <c r="P10" s="161">
        <v>83845.58</v>
      </c>
      <c r="Q10" s="161">
        <v>89068.11</v>
      </c>
      <c r="R10" s="161">
        <v>95439.46</v>
      </c>
      <c r="S10" s="161">
        <v>74761.08</v>
      </c>
      <c r="T10" s="161">
        <f t="shared" ref="T10:T20" si="1">SUM(H10:S10)</f>
        <v>888170.48999999987</v>
      </c>
      <c r="X10" t="s">
        <v>191</v>
      </c>
    </row>
    <row r="11" spans="1:36" ht="15.75">
      <c r="A11" s="130">
        <f>A10+1</f>
        <v>2012</v>
      </c>
      <c r="B11" s="46">
        <v>140122825.35999998</v>
      </c>
      <c r="C11" s="46">
        <v>23386778.199999996</v>
      </c>
      <c r="D11" s="46">
        <f t="shared" si="0"/>
        <v>163509603.55999997</v>
      </c>
      <c r="F11" s="1"/>
      <c r="G11" s="47" t="s">
        <v>30</v>
      </c>
      <c r="H11" s="161">
        <v>4284498.7</v>
      </c>
      <c r="I11" s="161">
        <v>3886838.43</v>
      </c>
      <c r="J11" s="161">
        <v>4712755.7699999996</v>
      </c>
      <c r="K11" s="161">
        <v>4941185.29</v>
      </c>
      <c r="L11" s="161">
        <v>5288434.49</v>
      </c>
      <c r="M11" s="161">
        <v>4891455.71</v>
      </c>
      <c r="N11" s="161">
        <v>4217789.46</v>
      </c>
      <c r="O11" s="161">
        <v>4589996.9000000004</v>
      </c>
      <c r="P11" s="161">
        <v>4464563.1100000003</v>
      </c>
      <c r="Q11" s="161">
        <v>4532929.12</v>
      </c>
      <c r="R11" s="161">
        <v>5122790.3499999996</v>
      </c>
      <c r="S11" s="161">
        <v>4708838.88</v>
      </c>
      <c r="T11" s="161">
        <f t="shared" si="1"/>
        <v>55642076.210000001</v>
      </c>
      <c r="X11" t="s">
        <v>185</v>
      </c>
    </row>
    <row r="12" spans="1:36" ht="15.75">
      <c r="A12" s="130">
        <f>A11+1</f>
        <v>2013</v>
      </c>
      <c r="B12" s="46">
        <v>120967315.09</v>
      </c>
      <c r="C12" s="46">
        <v>26904573.029999997</v>
      </c>
      <c r="D12" s="46">
        <f t="shared" si="0"/>
        <v>147871888.12</v>
      </c>
      <c r="F12" s="1"/>
      <c r="G12" s="47" t="s">
        <v>31</v>
      </c>
      <c r="H12" s="161">
        <v>39361.85</v>
      </c>
      <c r="I12" s="161">
        <v>53774.02</v>
      </c>
      <c r="J12" s="161">
        <v>44443.87</v>
      </c>
      <c r="K12" s="161">
        <v>47614.82</v>
      </c>
      <c r="L12" s="161">
        <v>50019.35</v>
      </c>
      <c r="M12" s="161">
        <v>55783.46</v>
      </c>
      <c r="N12" s="161">
        <v>52487.87</v>
      </c>
      <c r="O12" s="161">
        <v>57470.68</v>
      </c>
      <c r="P12" s="161">
        <v>55048.75</v>
      </c>
      <c r="Q12" s="161">
        <v>53813.68</v>
      </c>
      <c r="R12" s="161">
        <v>59030.36</v>
      </c>
      <c r="S12" s="161">
        <v>56490.57</v>
      </c>
      <c r="T12" s="161">
        <f t="shared" si="1"/>
        <v>625339.27999999991</v>
      </c>
      <c r="X12" t="s">
        <v>173</v>
      </c>
      <c r="Y12" t="s">
        <v>174</v>
      </c>
      <c r="Z12" t="s">
        <v>175</v>
      </c>
      <c r="AA12" t="s">
        <v>176</v>
      </c>
      <c r="AB12" t="s">
        <v>177</v>
      </c>
      <c r="AC12" t="s">
        <v>178</v>
      </c>
      <c r="AD12" t="s">
        <v>179</v>
      </c>
      <c r="AE12" t="s">
        <v>180</v>
      </c>
      <c r="AF12" t="s">
        <v>181</v>
      </c>
      <c r="AG12" t="s">
        <v>182</v>
      </c>
      <c r="AH12" t="s">
        <v>183</v>
      </c>
      <c r="AI12" t="s">
        <v>184</v>
      </c>
      <c r="AJ12" t="s">
        <v>3</v>
      </c>
    </row>
    <row r="13" spans="1:36" ht="15.75">
      <c r="A13" s="130">
        <f>A12+1</f>
        <v>2014</v>
      </c>
      <c r="B13" s="122">
        <v>161788443.06999999</v>
      </c>
      <c r="C13" s="122">
        <v>25091804.039999995</v>
      </c>
      <c r="D13" s="122">
        <f t="shared" si="0"/>
        <v>186880247.10999998</v>
      </c>
      <c r="G13" s="47" t="s">
        <v>32</v>
      </c>
      <c r="H13" s="161">
        <v>4854503.13</v>
      </c>
      <c r="I13" s="161">
        <v>4586313.72</v>
      </c>
      <c r="J13" s="161">
        <v>4994505.16</v>
      </c>
      <c r="K13" s="161">
        <v>5813400.3499999996</v>
      </c>
      <c r="L13" s="161">
        <v>5791316</v>
      </c>
      <c r="M13" s="161">
        <v>5939234.0499999998</v>
      </c>
      <c r="N13" s="161">
        <v>5130269.2699999996</v>
      </c>
      <c r="O13" s="161">
        <v>5679152.8200000003</v>
      </c>
      <c r="P13" s="161">
        <v>5362069.1100000003</v>
      </c>
      <c r="Q13" s="161">
        <v>5445667.6500000004</v>
      </c>
      <c r="R13" s="161">
        <v>6560537.8799999999</v>
      </c>
      <c r="S13" s="161">
        <v>5876560.75</v>
      </c>
      <c r="T13" s="161">
        <f t="shared" si="1"/>
        <v>66033529.890000001</v>
      </c>
      <c r="X13" s="161">
        <v>8881.92</v>
      </c>
      <c r="Y13">
        <v>16.100000000000001</v>
      </c>
      <c r="Z13" s="161">
        <v>1442.76</v>
      </c>
      <c r="AA13" s="161">
        <v>709576.99</v>
      </c>
      <c r="AB13" s="161">
        <v>14168210.07</v>
      </c>
      <c r="AC13" s="161">
        <v>15034807.67</v>
      </c>
      <c r="AD13" s="161">
        <v>64779.81</v>
      </c>
      <c r="AE13" s="161">
        <v>81734.2</v>
      </c>
      <c r="AF13" s="161">
        <v>44471.82</v>
      </c>
      <c r="AG13" s="161">
        <v>11399.5</v>
      </c>
      <c r="AH13">
        <v>639.72</v>
      </c>
      <c r="AI13" s="161">
        <v>2191.73</v>
      </c>
      <c r="AJ13">
        <f>SUM(X13:AI13)</f>
        <v>30128152.289999995</v>
      </c>
    </row>
    <row r="14" spans="1:36" ht="15.75">
      <c r="A14" s="130">
        <v>2015</v>
      </c>
      <c r="B14" s="122">
        <v>138538340.73000002</v>
      </c>
      <c r="C14" s="122">
        <v>30128152.289999995</v>
      </c>
      <c r="D14" s="122">
        <f t="shared" si="0"/>
        <v>168666493.02000001</v>
      </c>
      <c r="G14" s="47" t="s">
        <v>33</v>
      </c>
      <c r="H14" s="161">
        <v>13873.81</v>
      </c>
      <c r="I14" s="161">
        <v>4895.87</v>
      </c>
      <c r="J14" s="161">
        <v>8763.56</v>
      </c>
      <c r="K14" s="161">
        <v>7974.29</v>
      </c>
      <c r="L14" s="161">
        <v>7966.1</v>
      </c>
      <c r="M14" s="161">
        <v>8497.0499999999993</v>
      </c>
      <c r="N14" s="161">
        <v>6225.08</v>
      </c>
      <c r="O14" s="161">
        <v>8477.9599999999991</v>
      </c>
      <c r="P14" s="161">
        <v>9189.33</v>
      </c>
      <c r="Q14" s="161">
        <v>7559.27</v>
      </c>
      <c r="R14" s="161">
        <v>4655.7299999999996</v>
      </c>
      <c r="S14" s="161">
        <v>11687.37</v>
      </c>
      <c r="T14" s="161">
        <f t="shared" si="1"/>
        <v>99765.42</v>
      </c>
    </row>
    <row r="15" spans="1:36" ht="15.75">
      <c r="A15" s="130">
        <v>2016</v>
      </c>
      <c r="B15" s="122">
        <v>90270115.089999989</v>
      </c>
      <c r="C15" s="122">
        <v>35882335.760000005</v>
      </c>
      <c r="D15" s="122">
        <f t="shared" si="0"/>
        <v>126152450.84999999</v>
      </c>
      <c r="G15" s="47" t="s">
        <v>34</v>
      </c>
      <c r="H15" s="161">
        <v>3570.58</v>
      </c>
      <c r="I15" s="161">
        <v>6496.2</v>
      </c>
      <c r="J15" s="161">
        <v>5328.49</v>
      </c>
      <c r="K15" s="161">
        <v>5819.99</v>
      </c>
      <c r="L15" s="161">
        <v>5693.16</v>
      </c>
      <c r="M15" s="161">
        <v>6996.43</v>
      </c>
      <c r="N15" s="161">
        <v>5050.5</v>
      </c>
      <c r="O15" s="161">
        <v>5301.96</v>
      </c>
      <c r="P15" s="161">
        <v>5125.49</v>
      </c>
      <c r="Q15" s="161">
        <v>4821.37</v>
      </c>
      <c r="R15" s="161">
        <v>5182.09</v>
      </c>
      <c r="S15" s="161">
        <v>5311.01</v>
      </c>
      <c r="T15" s="161">
        <f t="shared" si="1"/>
        <v>64697.27</v>
      </c>
    </row>
    <row r="16" spans="1:36" ht="15.75">
      <c r="G16" s="47" t="s">
        <v>35</v>
      </c>
      <c r="H16" s="161">
        <v>1131961.54</v>
      </c>
      <c r="I16" s="161">
        <v>1081875.94</v>
      </c>
      <c r="J16" s="161">
        <v>1028364.46</v>
      </c>
      <c r="K16" s="161">
        <v>1118615.1200000001</v>
      </c>
      <c r="L16" s="161">
        <v>1126560.82</v>
      </c>
      <c r="M16" s="161">
        <v>1009799.43</v>
      </c>
      <c r="N16" s="161">
        <v>1121852.17</v>
      </c>
      <c r="O16" s="161">
        <v>1231821.71</v>
      </c>
      <c r="P16" s="161">
        <v>1402853.68</v>
      </c>
      <c r="Q16" s="161">
        <v>1486627.03</v>
      </c>
      <c r="R16" s="161">
        <v>1521718.81</v>
      </c>
      <c r="S16" s="161">
        <v>1305964.44</v>
      </c>
      <c r="T16" s="161">
        <f t="shared" si="1"/>
        <v>14568015.15</v>
      </c>
      <c r="X16" t="s">
        <v>192</v>
      </c>
    </row>
    <row r="17" spans="7:36" ht="15.75">
      <c r="G17" s="47" t="s">
        <v>36</v>
      </c>
      <c r="H17" s="161">
        <v>19464.75</v>
      </c>
      <c r="I17" s="161">
        <v>23699.63</v>
      </c>
      <c r="J17" s="161">
        <v>30854.53</v>
      </c>
      <c r="K17" s="161">
        <v>26871.45</v>
      </c>
      <c r="L17" s="161">
        <v>13729.27</v>
      </c>
      <c r="M17" s="161">
        <v>14676.84</v>
      </c>
      <c r="N17" s="161">
        <v>11300.43</v>
      </c>
      <c r="O17" s="161">
        <v>22613.87</v>
      </c>
      <c r="P17" s="161">
        <v>15437.48</v>
      </c>
      <c r="Q17" s="161">
        <v>19997.71</v>
      </c>
      <c r="R17" s="161">
        <v>25428.240000000002</v>
      </c>
      <c r="S17" s="161">
        <v>22389.38</v>
      </c>
      <c r="T17" s="161">
        <f t="shared" si="1"/>
        <v>246463.58</v>
      </c>
      <c r="X17" t="s">
        <v>187</v>
      </c>
    </row>
    <row r="18" spans="7:36" ht="15.75">
      <c r="G18" s="47" t="s">
        <v>37</v>
      </c>
      <c r="H18" s="161">
        <v>1505385.02</v>
      </c>
      <c r="I18" s="161">
        <v>1463429.14</v>
      </c>
      <c r="J18" s="161">
        <v>1395958.1</v>
      </c>
      <c r="K18" s="161">
        <v>1467974.14</v>
      </c>
      <c r="L18" s="161">
        <v>1532191.71</v>
      </c>
      <c r="M18" s="161">
        <v>1493291.43</v>
      </c>
      <c r="N18" s="161">
        <v>1506631.33</v>
      </c>
      <c r="O18" s="161">
        <v>1612635.29</v>
      </c>
      <c r="P18" s="161">
        <v>1863500.84</v>
      </c>
      <c r="Q18" s="161">
        <v>2044939.75</v>
      </c>
      <c r="R18" s="161">
        <v>2071630.8</v>
      </c>
      <c r="S18" s="161">
        <v>1788033.79</v>
      </c>
      <c r="T18" s="161">
        <f t="shared" si="1"/>
        <v>19745601.34</v>
      </c>
      <c r="X18" t="s">
        <v>173</v>
      </c>
      <c r="Y18" t="s">
        <v>174</v>
      </c>
      <c r="Z18" t="s">
        <v>175</v>
      </c>
      <c r="AA18" t="s">
        <v>176</v>
      </c>
      <c r="AB18" t="s">
        <v>177</v>
      </c>
      <c r="AC18" t="s">
        <v>178</v>
      </c>
      <c r="AD18" t="s">
        <v>179</v>
      </c>
      <c r="AE18" t="s">
        <v>180</v>
      </c>
      <c r="AF18" t="s">
        <v>181</v>
      </c>
      <c r="AG18" t="s">
        <v>182</v>
      </c>
      <c r="AH18" t="s">
        <v>183</v>
      </c>
      <c r="AI18" t="s">
        <v>184</v>
      </c>
      <c r="AJ18" t="s">
        <v>3</v>
      </c>
    </row>
    <row r="19" spans="7:36" ht="15.75">
      <c r="G19" s="47" t="s">
        <v>38</v>
      </c>
      <c r="H19" s="161">
        <v>32512.66</v>
      </c>
      <c r="I19" s="161">
        <v>65179.28</v>
      </c>
      <c r="J19" s="161">
        <v>84808.78</v>
      </c>
      <c r="K19" s="161">
        <v>102470.28</v>
      </c>
      <c r="L19" s="161">
        <v>169830.71</v>
      </c>
      <c r="M19" s="161">
        <v>176593.03</v>
      </c>
      <c r="N19" s="161">
        <v>97848.59</v>
      </c>
      <c r="O19" s="161">
        <v>127572.09</v>
      </c>
      <c r="P19" s="161">
        <v>123473.53</v>
      </c>
      <c r="Q19" s="161">
        <v>91752.73</v>
      </c>
      <c r="R19" s="161">
        <v>175231.47</v>
      </c>
      <c r="S19" s="161">
        <v>181222.9</v>
      </c>
      <c r="T19" s="161">
        <f t="shared" si="1"/>
        <v>1428496.0499999998</v>
      </c>
      <c r="X19" s="161">
        <v>10127373.210000001</v>
      </c>
      <c r="Y19" s="161">
        <v>9677823.5299999993</v>
      </c>
      <c r="Z19" s="161">
        <v>8512680.0899999999</v>
      </c>
      <c r="AA19" s="161">
        <v>7828135.3200000003</v>
      </c>
      <c r="AB19" s="161">
        <v>8543675.5099999998</v>
      </c>
      <c r="AC19" s="161">
        <v>8756238.1999999993</v>
      </c>
      <c r="AD19" s="161">
        <v>7203998.79</v>
      </c>
      <c r="AE19" s="161">
        <v>6241197.0199999996</v>
      </c>
      <c r="AF19" s="161">
        <v>5559554.5499999998</v>
      </c>
      <c r="AG19" s="161">
        <v>4984263.07</v>
      </c>
      <c r="AH19" s="161">
        <v>6316831</v>
      </c>
      <c r="AI19" s="161">
        <v>6518344.7999999998</v>
      </c>
      <c r="AJ19">
        <f>SUM(X19:AI19)</f>
        <v>90270115.089999989</v>
      </c>
    </row>
    <row r="20" spans="7:36" ht="15.75">
      <c r="G20" s="47" t="s">
        <v>39</v>
      </c>
      <c r="H20" s="161">
        <v>23466.25</v>
      </c>
      <c r="I20" s="161">
        <v>38741.01</v>
      </c>
      <c r="J20" s="161">
        <v>33376.129999999997</v>
      </c>
      <c r="K20" s="161">
        <v>36392.370000000003</v>
      </c>
      <c r="L20" s="161">
        <v>34869.18</v>
      </c>
      <c r="M20" s="161">
        <v>41409.910000000003</v>
      </c>
      <c r="N20" s="161">
        <v>30680.82</v>
      </c>
      <c r="O20" s="161">
        <v>32498.59</v>
      </c>
      <c r="P20" s="161">
        <v>30988.69</v>
      </c>
      <c r="Q20" s="161">
        <v>30996.67</v>
      </c>
      <c r="R20" s="161">
        <v>33365.360000000001</v>
      </c>
      <c r="S20" s="161">
        <v>33312.61</v>
      </c>
      <c r="T20" s="161">
        <f t="shared" si="1"/>
        <v>400097.58999999997</v>
      </c>
    </row>
    <row r="21" spans="7:36">
      <c r="T21" s="161">
        <f>SUM(T9:T20)</f>
        <v>161788442.46000004</v>
      </c>
      <c r="U21" s="166">
        <f>T21-B13</f>
        <v>-0.60999995470046997</v>
      </c>
      <c r="X21" t="s">
        <v>191</v>
      </c>
    </row>
    <row r="22" spans="7:36">
      <c r="H22" t="s">
        <v>191</v>
      </c>
      <c r="T22" s="161"/>
      <c r="X22" t="s">
        <v>187</v>
      </c>
    </row>
    <row r="23" spans="7:36">
      <c r="H23" t="s">
        <v>186</v>
      </c>
      <c r="X23" t="s">
        <v>173</v>
      </c>
      <c r="Y23" t="s">
        <v>174</v>
      </c>
      <c r="Z23" t="s">
        <v>175</v>
      </c>
      <c r="AA23" t="s">
        <v>176</v>
      </c>
      <c r="AB23" t="s">
        <v>177</v>
      </c>
      <c r="AC23" t="s">
        <v>178</v>
      </c>
      <c r="AD23" t="s">
        <v>179</v>
      </c>
      <c r="AE23" t="s">
        <v>180</v>
      </c>
      <c r="AF23" t="s">
        <v>181</v>
      </c>
      <c r="AG23" t="s">
        <v>182</v>
      </c>
      <c r="AH23" t="s">
        <v>183</v>
      </c>
      <c r="AI23" t="s">
        <v>184</v>
      </c>
      <c r="AJ23" t="s">
        <v>3</v>
      </c>
    </row>
    <row r="24" spans="7:36">
      <c r="H24" t="s">
        <v>173</v>
      </c>
      <c r="I24" t="s">
        <v>174</v>
      </c>
      <c r="J24" t="s">
        <v>175</v>
      </c>
      <c r="K24" t="s">
        <v>176</v>
      </c>
      <c r="L24" t="s">
        <v>189</v>
      </c>
      <c r="M24" t="s">
        <v>178</v>
      </c>
      <c r="N24" t="s">
        <v>179</v>
      </c>
      <c r="O24" t="s">
        <v>180</v>
      </c>
      <c r="P24" t="s">
        <v>181</v>
      </c>
      <c r="Q24" t="s">
        <v>190</v>
      </c>
      <c r="R24" t="s">
        <v>183</v>
      </c>
      <c r="S24" t="s">
        <v>184</v>
      </c>
      <c r="T24" t="s">
        <v>3</v>
      </c>
      <c r="X24">
        <v>1.59</v>
      </c>
      <c r="Y24">
        <v>79.510000000000005</v>
      </c>
      <c r="Z24" s="161">
        <v>1909.32</v>
      </c>
      <c r="AA24" s="161">
        <v>196355.42</v>
      </c>
      <c r="AB24" s="161">
        <v>30358449.93</v>
      </c>
      <c r="AC24" s="161">
        <v>4667462.1399999997</v>
      </c>
      <c r="AD24" s="161">
        <v>46507.93</v>
      </c>
      <c r="AE24" s="161">
        <v>539210.44999999995</v>
      </c>
      <c r="AF24" s="161">
        <v>30352.27</v>
      </c>
      <c r="AG24" s="161">
        <v>19666.7</v>
      </c>
      <c r="AH24" s="161">
        <v>21615.47</v>
      </c>
      <c r="AI24">
        <v>725.03</v>
      </c>
      <c r="AJ24">
        <f>SUM(X24:AI24)</f>
        <v>35882335.760000005</v>
      </c>
    </row>
    <row r="25" spans="7:36" ht="15.75">
      <c r="G25" s="47" t="s">
        <v>28</v>
      </c>
      <c r="J25">
        <v>815.13</v>
      </c>
      <c r="K25" s="161">
        <v>13864.72</v>
      </c>
      <c r="L25" s="161">
        <v>175811.09</v>
      </c>
      <c r="M25" s="161">
        <v>254232.57</v>
      </c>
      <c r="N25" s="161">
        <v>2841.18</v>
      </c>
      <c r="P25">
        <v>288.86</v>
      </c>
      <c r="Q25" s="161">
        <v>10620.48</v>
      </c>
      <c r="T25">
        <f>SUM(H25:S25)</f>
        <v>458474.02999999997</v>
      </c>
    </row>
    <row r="26" spans="7:36" ht="15.75">
      <c r="G26" s="47" t="s">
        <v>29</v>
      </c>
      <c r="M26" s="161">
        <v>110639.83</v>
      </c>
      <c r="T26">
        <f t="shared" ref="T26:T37" si="2">SUM(H26:S26)</f>
        <v>110639.83</v>
      </c>
    </row>
    <row r="27" spans="7:36" ht="15.75">
      <c r="G27" s="47" t="s">
        <v>30</v>
      </c>
      <c r="J27">
        <v>307.27999999999997</v>
      </c>
      <c r="K27" s="161">
        <v>57105.45</v>
      </c>
      <c r="L27" s="161">
        <v>3624946.66</v>
      </c>
      <c r="M27" s="161">
        <v>4749914.13</v>
      </c>
      <c r="N27" s="161">
        <v>80385.039999999994</v>
      </c>
      <c r="O27" s="161">
        <v>22712.99</v>
      </c>
      <c r="P27" s="161">
        <v>22558.46</v>
      </c>
      <c r="Q27" s="161">
        <v>1520.03</v>
      </c>
      <c r="T27">
        <f t="shared" si="2"/>
        <v>8559450.0399999991</v>
      </c>
    </row>
    <row r="28" spans="7:36" ht="15.75">
      <c r="G28" s="47" t="s">
        <v>31</v>
      </c>
      <c r="M28" s="161">
        <v>75289.440000000002</v>
      </c>
      <c r="N28">
        <v>644.54</v>
      </c>
      <c r="Q28" s="161">
        <v>39550.75</v>
      </c>
      <c r="T28">
        <f t="shared" si="2"/>
        <v>115484.73</v>
      </c>
    </row>
    <row r="29" spans="7:36" ht="15.75">
      <c r="G29" s="47" t="s">
        <v>32</v>
      </c>
      <c r="J29" s="161">
        <v>1795.45</v>
      </c>
      <c r="K29" s="161">
        <v>305711.75</v>
      </c>
      <c r="L29" s="161">
        <v>3475863.19</v>
      </c>
      <c r="M29" s="161">
        <v>5844232.8499999996</v>
      </c>
      <c r="N29" s="161">
        <v>120197.88</v>
      </c>
      <c r="O29" s="161">
        <v>26343.68</v>
      </c>
      <c r="P29" s="161">
        <v>112302.04</v>
      </c>
      <c r="Q29" s="161">
        <v>22236.76</v>
      </c>
      <c r="T29">
        <f t="shared" si="2"/>
        <v>9908683.5999999996</v>
      </c>
    </row>
    <row r="30" spans="7:36" ht="15.75">
      <c r="G30" s="47" t="s">
        <v>33</v>
      </c>
      <c r="L30" s="161">
        <v>10589.38</v>
      </c>
      <c r="Q30">
        <v>667.97</v>
      </c>
      <c r="T30">
        <f t="shared" si="2"/>
        <v>11257.349999999999</v>
      </c>
    </row>
    <row r="31" spans="7:36" ht="15.75">
      <c r="G31" s="47" t="s">
        <v>34</v>
      </c>
      <c r="M31" s="161">
        <v>11564.58</v>
      </c>
      <c r="T31">
        <f t="shared" si="2"/>
        <v>11564.58</v>
      </c>
    </row>
    <row r="32" spans="7:36" ht="15.75">
      <c r="G32" s="47" t="s">
        <v>35</v>
      </c>
      <c r="K32" s="161">
        <v>9694.07</v>
      </c>
      <c r="L32" s="161">
        <v>166475.53</v>
      </c>
      <c r="M32" s="161">
        <v>2346166.5099999998</v>
      </c>
      <c r="O32">
        <v>219.53</v>
      </c>
      <c r="P32">
        <v>114.14</v>
      </c>
      <c r="Q32" s="161">
        <v>6427.81</v>
      </c>
      <c r="T32">
        <f t="shared" si="2"/>
        <v>2529097.59</v>
      </c>
    </row>
    <row r="33" spans="7:21" ht="15.75">
      <c r="G33" s="47" t="s">
        <v>36</v>
      </c>
      <c r="K33" s="161">
        <v>3727.41</v>
      </c>
      <c r="L33" s="161">
        <v>31063.55</v>
      </c>
      <c r="M33" s="161">
        <v>10194.27</v>
      </c>
      <c r="N33">
        <v>163.08000000000001</v>
      </c>
      <c r="O33" s="161">
        <v>3177.24</v>
      </c>
      <c r="P33">
        <v>162.87</v>
      </c>
      <c r="T33">
        <f t="shared" si="2"/>
        <v>48488.42</v>
      </c>
    </row>
    <row r="34" spans="7:21" ht="15.75">
      <c r="G34" s="47" t="s">
        <v>37</v>
      </c>
      <c r="K34" s="161">
        <v>25196.42</v>
      </c>
      <c r="L34" s="161">
        <v>229354.61</v>
      </c>
      <c r="M34" s="161">
        <v>2929956.27</v>
      </c>
      <c r="N34" s="161">
        <v>5465.08</v>
      </c>
      <c r="O34">
        <v>636.89</v>
      </c>
      <c r="P34">
        <v>791.86</v>
      </c>
      <c r="Q34" s="161">
        <v>10827.12</v>
      </c>
      <c r="T34">
        <f t="shared" si="2"/>
        <v>3202228.25</v>
      </c>
    </row>
    <row r="35" spans="7:21" ht="15.75">
      <c r="G35" s="47" t="s">
        <v>38</v>
      </c>
      <c r="K35" s="161">
        <v>3533.33</v>
      </c>
      <c r="L35" s="161">
        <v>26240.91</v>
      </c>
      <c r="M35" s="161">
        <v>24193.79</v>
      </c>
      <c r="Q35" s="161">
        <v>1006.81</v>
      </c>
      <c r="T35">
        <f t="shared" si="2"/>
        <v>54974.84</v>
      </c>
    </row>
    <row r="36" spans="7:21" ht="15.75">
      <c r="G36" s="47" t="s">
        <v>39</v>
      </c>
      <c r="M36" s="161">
        <v>70652.69</v>
      </c>
      <c r="T36">
        <f t="shared" si="2"/>
        <v>70652.69</v>
      </c>
    </row>
    <row r="37" spans="7:21">
      <c r="R37" s="161">
        <v>9526.65</v>
      </c>
      <c r="S37" s="161">
        <v>1281.4100000000001</v>
      </c>
      <c r="T37">
        <f t="shared" si="2"/>
        <v>10808.06</v>
      </c>
    </row>
    <row r="38" spans="7:21">
      <c r="T38">
        <f>SUM(T25:T37)</f>
        <v>25091804.009999998</v>
      </c>
      <c r="U38" s="166">
        <f>T38-C13</f>
        <v>-2.9999997466802597E-2</v>
      </c>
    </row>
  </sheetData>
  <hyperlinks>
    <hyperlink ref="B4" r:id="rId1"/>
  </hyperlinks>
  <pageMargins left="0.7" right="0.7" top="0.75" bottom="0.75" header="0.3" footer="0.3"/>
  <ignoredErrors>
    <ignoredError sqref="D8 D9:D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49"/>
  <sheetViews>
    <sheetView workbookViewId="0">
      <selection activeCell="BJ35" sqref="BJ35"/>
    </sheetView>
  </sheetViews>
  <sheetFormatPr defaultRowHeight="15"/>
  <cols>
    <col min="1" max="1" width="15.42578125" customWidth="1"/>
    <col min="2" max="2" width="14.7109375" customWidth="1"/>
    <col min="3" max="4" width="13.28515625" bestFit="1" customWidth="1"/>
    <col min="5" max="5" width="13.28515625" customWidth="1"/>
    <col min="6" max="6" width="15" customWidth="1"/>
    <col min="7" max="8" width="13.28515625" bestFit="1" customWidth="1"/>
    <col min="9" max="9" width="9.140625" customWidth="1"/>
    <col min="10" max="15" width="9.140625" hidden="1" customWidth="1"/>
    <col min="16" max="17" width="10.140625" hidden="1" customWidth="1"/>
    <col min="18" max="18" width="10.85546875" hidden="1" customWidth="1"/>
    <col min="19" max="19" width="10.140625" hidden="1" customWidth="1"/>
    <col min="20" max="20" width="10.42578125" hidden="1" customWidth="1"/>
    <col min="21" max="24" width="10.140625" hidden="1" customWidth="1"/>
    <col min="25" max="27" width="13.140625" hidden="1" customWidth="1"/>
    <col min="28" max="28" width="11.7109375" hidden="1" customWidth="1"/>
    <col min="29" max="30" width="9.140625" hidden="1" customWidth="1"/>
    <col min="31" max="32" width="11.7109375" hidden="1" customWidth="1"/>
    <col min="33" max="33" width="12.140625" hidden="1" customWidth="1"/>
    <col min="34" max="36" width="11.7109375" hidden="1" customWidth="1"/>
    <col min="37" max="37" width="12.7109375" hidden="1" customWidth="1"/>
    <col min="38" max="38" width="12.5703125" hidden="1" customWidth="1"/>
    <col min="39" max="39" width="11.7109375" hidden="1" customWidth="1"/>
    <col min="40" max="40" width="13.7109375" hidden="1" customWidth="1"/>
    <col min="41" max="42" width="11.5703125" hidden="1" customWidth="1"/>
    <col min="43" max="43" width="12.7109375" hidden="1" customWidth="1"/>
    <col min="44" max="45" width="9.140625" hidden="1" customWidth="1"/>
    <col min="46" max="46" width="11.42578125" hidden="1" customWidth="1"/>
    <col min="47" max="48" width="12.5703125" hidden="1" customWidth="1"/>
    <col min="49" max="49" width="11.7109375" hidden="1" customWidth="1"/>
    <col min="50" max="50" width="12.7109375" hidden="1" customWidth="1"/>
    <col min="51" max="55" width="11.7109375" hidden="1" customWidth="1"/>
    <col min="56" max="56" width="11.5703125" hidden="1" customWidth="1"/>
    <col min="57" max="57" width="14.140625" hidden="1" customWidth="1"/>
    <col min="58" max="58" width="14.28515625" hidden="1" customWidth="1"/>
  </cols>
  <sheetData>
    <row r="1" spans="1:58" ht="15.75">
      <c r="A1" s="1" t="s">
        <v>114</v>
      </c>
      <c r="B1" s="1"/>
      <c r="C1" s="1"/>
      <c r="D1" s="1"/>
    </row>
    <row r="2" spans="1:58" ht="15.75">
      <c r="A2" s="1" t="s">
        <v>1</v>
      </c>
      <c r="B2" s="1" t="s">
        <v>24</v>
      </c>
      <c r="C2" s="1"/>
      <c r="D2" s="1"/>
    </row>
    <row r="3" spans="1:58" ht="15.75">
      <c r="A3" s="1" t="s">
        <v>92</v>
      </c>
      <c r="B3" s="123">
        <v>42831</v>
      </c>
      <c r="C3" s="1"/>
      <c r="D3" s="1"/>
    </row>
    <row r="4" spans="1:58" ht="15.75">
      <c r="A4" s="1" t="s">
        <v>93</v>
      </c>
      <c r="B4" s="43" t="s">
        <v>25</v>
      </c>
      <c r="C4" s="1"/>
      <c r="D4" s="1"/>
    </row>
    <row r="6" spans="1:58" ht="15.75">
      <c r="A6" s="60" t="s">
        <v>113</v>
      </c>
      <c r="P6" t="s">
        <v>186</v>
      </c>
      <c r="AE6" t="s">
        <v>185</v>
      </c>
      <c r="AT6" t="s">
        <v>187</v>
      </c>
    </row>
    <row r="7" spans="1:58" ht="15.75">
      <c r="A7" s="58" t="s">
        <v>23</v>
      </c>
      <c r="B7" s="5" t="s">
        <v>19</v>
      </c>
      <c r="C7" s="5">
        <v>2011</v>
      </c>
      <c r="D7" s="5">
        <f>C7+1</f>
        <v>2012</v>
      </c>
      <c r="E7" s="5">
        <f>D7+1</f>
        <v>2013</v>
      </c>
      <c r="F7" s="5">
        <f>E7+1</f>
        <v>2014</v>
      </c>
      <c r="G7" s="5">
        <f>F7+1</f>
        <v>2015</v>
      </c>
      <c r="H7" s="5">
        <f>G7+1</f>
        <v>2016</v>
      </c>
      <c r="P7" t="s">
        <v>173</v>
      </c>
      <c r="Q7" t="s">
        <v>174</v>
      </c>
      <c r="R7" t="s">
        <v>175</v>
      </c>
      <c r="S7" t="s">
        <v>176</v>
      </c>
      <c r="T7" t="s">
        <v>177</v>
      </c>
      <c r="U7" t="s">
        <v>178</v>
      </c>
      <c r="V7" t="s">
        <v>179</v>
      </c>
      <c r="W7" t="s">
        <v>180</v>
      </c>
      <c r="X7" t="s">
        <v>181</v>
      </c>
      <c r="Y7" t="s">
        <v>182</v>
      </c>
      <c r="Z7" t="s">
        <v>183</v>
      </c>
      <c r="AA7" t="s">
        <v>184</v>
      </c>
      <c r="AE7" t="s">
        <v>173</v>
      </c>
      <c r="AF7" t="s">
        <v>174</v>
      </c>
      <c r="AG7" t="s">
        <v>175</v>
      </c>
      <c r="AH7" t="s">
        <v>176</v>
      </c>
      <c r="AI7" t="s">
        <v>177</v>
      </c>
      <c r="AJ7" t="s">
        <v>178</v>
      </c>
      <c r="AK7" t="s">
        <v>179</v>
      </c>
      <c r="AL7" t="s">
        <v>180</v>
      </c>
      <c r="AM7" t="s">
        <v>181</v>
      </c>
      <c r="AN7" t="s">
        <v>182</v>
      </c>
      <c r="AO7" t="s">
        <v>183</v>
      </c>
      <c r="AP7" t="s">
        <v>184</v>
      </c>
      <c r="AQ7" t="s">
        <v>3</v>
      </c>
      <c r="AT7" t="s">
        <v>173</v>
      </c>
      <c r="AU7" t="s">
        <v>174</v>
      </c>
      <c r="AV7" t="s">
        <v>175</v>
      </c>
      <c r="AW7" t="s">
        <v>176</v>
      </c>
      <c r="AX7" t="s">
        <v>177</v>
      </c>
      <c r="AY7" t="s">
        <v>178</v>
      </c>
      <c r="AZ7" t="s">
        <v>179</v>
      </c>
      <c r="BA7" t="s">
        <v>180</v>
      </c>
      <c r="BB7" t="s">
        <v>181</v>
      </c>
      <c r="BC7" t="s">
        <v>182</v>
      </c>
      <c r="BD7" t="s">
        <v>183</v>
      </c>
      <c r="BE7" t="s">
        <v>184</v>
      </c>
      <c r="BF7" t="s">
        <v>3</v>
      </c>
    </row>
    <row r="8" spans="1:58" ht="15.75">
      <c r="B8" s="47" t="s">
        <v>28</v>
      </c>
      <c r="C8" s="48">
        <v>274843.63</v>
      </c>
      <c r="D8" s="49">
        <v>415159.98</v>
      </c>
      <c r="E8" s="48">
        <v>432788.76999999996</v>
      </c>
      <c r="F8" s="48">
        <v>430970.26999999996</v>
      </c>
      <c r="G8" s="48">
        <v>399625.08</v>
      </c>
      <c r="H8" s="48">
        <v>331361.25999999995</v>
      </c>
      <c r="P8">
        <v>0</v>
      </c>
      <c r="R8">
        <v>764.48</v>
      </c>
      <c r="S8">
        <v>13005.54</v>
      </c>
      <c r="T8">
        <v>165305.57</v>
      </c>
      <c r="U8" s="161">
        <v>238973.29</v>
      </c>
      <c r="V8" s="161">
        <v>2630.48</v>
      </c>
      <c r="W8">
        <v>0</v>
      </c>
      <c r="X8">
        <v>271.93</v>
      </c>
      <c r="Y8" s="161">
        <v>10018.98</v>
      </c>
      <c r="Z8" s="161">
        <v>0</v>
      </c>
      <c r="AA8" s="161">
        <v>0</v>
      </c>
      <c r="AB8">
        <f>SUM(Q8:AA8)</f>
        <v>430970.26999999996</v>
      </c>
      <c r="AC8" s="50">
        <f>AB8-F8</f>
        <v>0</v>
      </c>
      <c r="AE8">
        <v>116.95</v>
      </c>
      <c r="AG8" s="161"/>
      <c r="AH8" s="161">
        <v>18660.89</v>
      </c>
      <c r="AI8" s="161">
        <v>60831.26</v>
      </c>
      <c r="AJ8" s="161">
        <v>307536.68</v>
      </c>
      <c r="AK8" s="161">
        <v>8975.77</v>
      </c>
      <c r="AL8">
        <v>100</v>
      </c>
      <c r="AM8" s="161">
        <v>1264.6600000000001</v>
      </c>
      <c r="AN8" s="161">
        <v>2066.23</v>
      </c>
      <c r="AP8">
        <v>72.64</v>
      </c>
      <c r="AQ8" s="137">
        <f>SUM(AE8:AP8)</f>
        <v>399625.08</v>
      </c>
      <c r="AT8" s="162">
        <v>1.5</v>
      </c>
      <c r="AV8">
        <v>33.86</v>
      </c>
      <c r="AW8" s="161">
        <v>1254.43</v>
      </c>
      <c r="AX8" s="161">
        <v>125154.41</v>
      </c>
      <c r="AY8" s="161">
        <v>195731.62</v>
      </c>
      <c r="AZ8">
        <v>492.31</v>
      </c>
      <c r="BA8" s="161">
        <v>6342.55</v>
      </c>
      <c r="BB8">
        <v>319.66000000000003</v>
      </c>
      <c r="BC8" s="161">
        <v>1987.16</v>
      </c>
      <c r="BE8">
        <v>43.76</v>
      </c>
      <c r="BF8" s="137">
        <f>SUM(AT8:BE8)</f>
        <v>331361.25999999995</v>
      </c>
    </row>
    <row r="9" spans="1:58" ht="15.75">
      <c r="B9" s="47" t="s">
        <v>29</v>
      </c>
      <c r="C9" s="48">
        <v>150011.87</v>
      </c>
      <c r="D9" s="49">
        <v>161723.19</v>
      </c>
      <c r="E9" s="48">
        <v>150090.79999999999</v>
      </c>
      <c r="F9" s="48">
        <v>102696.3</v>
      </c>
      <c r="G9" s="48">
        <v>143373.25</v>
      </c>
      <c r="H9" s="48">
        <v>163549.48000000001</v>
      </c>
      <c r="AH9" s="161"/>
      <c r="AI9" s="161">
        <v>143373.25</v>
      </c>
      <c r="AQ9" s="137">
        <f t="shared" ref="AQ9:AQ19" si="0">SUM(AE9:AP9)</f>
        <v>143373.25</v>
      </c>
      <c r="AX9" s="161">
        <v>163549.48000000001</v>
      </c>
      <c r="BF9" s="137">
        <f t="shared" ref="BF9:BF19" si="1">SUM(AT9:BE9)</f>
        <v>163549.48000000001</v>
      </c>
    </row>
    <row r="10" spans="1:58" ht="15.75">
      <c r="B10" s="47" t="s">
        <v>30</v>
      </c>
      <c r="C10" s="48">
        <v>3907757.88</v>
      </c>
      <c r="D10" s="49">
        <v>5367782.84</v>
      </c>
      <c r="E10" s="48">
        <v>7126131.1899999995</v>
      </c>
      <c r="F10" s="48">
        <v>7952075.2599999998</v>
      </c>
      <c r="G10" s="48">
        <v>10216609.57</v>
      </c>
      <c r="H10" s="48">
        <v>11989414.310000001</v>
      </c>
      <c r="AE10">
        <v>411.42</v>
      </c>
      <c r="AG10" s="161">
        <v>139.03</v>
      </c>
      <c r="AH10" s="161">
        <v>122828.04</v>
      </c>
      <c r="AI10" s="161">
        <v>3891955.66</v>
      </c>
      <c r="AJ10" s="161">
        <v>6180318.2800000003</v>
      </c>
      <c r="AK10" s="161">
        <v>4853.57</v>
      </c>
      <c r="AL10" s="161">
        <v>13082.15</v>
      </c>
      <c r="AM10" s="161">
        <v>2399.73</v>
      </c>
      <c r="AN10">
        <v>469.85</v>
      </c>
      <c r="AO10">
        <v>149.57</v>
      </c>
      <c r="AP10">
        <v>2.27</v>
      </c>
      <c r="AQ10" s="137">
        <f t="shared" si="0"/>
        <v>10216609.57</v>
      </c>
      <c r="AU10" s="162">
        <v>74.2</v>
      </c>
      <c r="AV10">
        <v>1.69</v>
      </c>
      <c r="AW10" s="161">
        <v>19576.330000000002</v>
      </c>
      <c r="AX10" s="161">
        <v>10022498.98</v>
      </c>
      <c r="AY10" s="161">
        <v>1736812.89</v>
      </c>
      <c r="AZ10" s="161">
        <v>6251.53</v>
      </c>
      <c r="BA10" s="161">
        <v>200376.61</v>
      </c>
      <c r="BB10" s="161">
        <v>1715.93</v>
      </c>
      <c r="BC10">
        <v>333.51</v>
      </c>
      <c r="BD10" s="161">
        <v>1554.71</v>
      </c>
      <c r="BE10">
        <v>217.93</v>
      </c>
      <c r="BF10" s="137">
        <f t="shared" si="1"/>
        <v>11989414.310000001</v>
      </c>
    </row>
    <row r="11" spans="1:58" ht="15.75">
      <c r="B11" s="47" t="s">
        <v>31</v>
      </c>
      <c r="C11" s="48">
        <v>67753.27</v>
      </c>
      <c r="D11" s="49">
        <v>81914.009999999995</v>
      </c>
      <c r="E11" s="48">
        <v>99021.34</v>
      </c>
      <c r="F11" s="48">
        <v>108562.64000000001</v>
      </c>
      <c r="G11" s="48">
        <v>117015.8</v>
      </c>
      <c r="H11" s="48">
        <v>127949.35</v>
      </c>
      <c r="AH11" s="161"/>
      <c r="AI11" s="161">
        <v>117015.8</v>
      </c>
      <c r="AQ11" s="137">
        <f t="shared" si="0"/>
        <v>117015.8</v>
      </c>
      <c r="AX11" s="161">
        <v>88333.66</v>
      </c>
      <c r="AY11" s="161">
        <v>39615.69</v>
      </c>
      <c r="BF11" s="137">
        <f t="shared" si="1"/>
        <v>127949.35</v>
      </c>
    </row>
    <row r="12" spans="1:58" ht="15.75">
      <c r="B12" s="47" t="s">
        <v>32</v>
      </c>
      <c r="C12" s="48">
        <v>5352877.5899999989</v>
      </c>
      <c r="D12" s="49">
        <v>6661934.4100000011</v>
      </c>
      <c r="E12" s="48">
        <v>7688493.7699999996</v>
      </c>
      <c r="F12" s="48">
        <v>7595798.3199999994</v>
      </c>
      <c r="G12" s="48">
        <v>11439062.710000001</v>
      </c>
      <c r="H12" s="48">
        <v>13501287.710000003</v>
      </c>
      <c r="AE12" s="161">
        <v>7913.35</v>
      </c>
      <c r="AF12" s="161"/>
      <c r="AG12" s="161">
        <v>1143.45</v>
      </c>
      <c r="AH12" s="161">
        <v>394849.35</v>
      </c>
      <c r="AI12" s="161">
        <v>4406104.8499999996</v>
      </c>
      <c r="AJ12" s="161">
        <v>6484588.5899999999</v>
      </c>
      <c r="AK12" s="161">
        <v>40398.730000000003</v>
      </c>
      <c r="AL12" s="161">
        <v>59474.7</v>
      </c>
      <c r="AM12" s="161">
        <v>36013.96</v>
      </c>
      <c r="AN12" s="161">
        <v>8170.96</v>
      </c>
      <c r="AO12">
        <v>50.19</v>
      </c>
      <c r="AP12">
        <v>354.58</v>
      </c>
      <c r="AQ12" s="137">
        <f t="shared" si="0"/>
        <v>11439062.710000001</v>
      </c>
      <c r="AV12">
        <v>6.95</v>
      </c>
      <c r="AW12" s="161">
        <v>51562.49</v>
      </c>
      <c r="AX12" s="161">
        <v>10968365.27</v>
      </c>
      <c r="AY12" s="161">
        <v>2100952.8199999998</v>
      </c>
      <c r="AZ12" s="161">
        <v>23398.99</v>
      </c>
      <c r="BA12" s="161">
        <v>298620.46999999997</v>
      </c>
      <c r="BB12" s="161">
        <v>26794.98</v>
      </c>
      <c r="BC12" s="161">
        <v>12623.39</v>
      </c>
      <c r="BD12" s="161">
        <v>18547.14</v>
      </c>
      <c r="BE12">
        <v>415.21</v>
      </c>
      <c r="BF12" s="137">
        <f t="shared" si="1"/>
        <v>13501287.710000003</v>
      </c>
    </row>
    <row r="13" spans="1:58" ht="15.75">
      <c r="B13" s="47" t="s">
        <v>33</v>
      </c>
      <c r="C13" s="48">
        <v>3345.75</v>
      </c>
      <c r="D13" s="49">
        <v>5263.05</v>
      </c>
      <c r="E13" s="48">
        <v>5825.2999999999993</v>
      </c>
      <c r="F13" s="48">
        <v>7144.6299999999992</v>
      </c>
      <c r="G13" s="48">
        <v>15479.43</v>
      </c>
      <c r="H13" s="48">
        <v>14986.939999999999</v>
      </c>
      <c r="AG13" s="161"/>
      <c r="AH13" s="161">
        <v>4011.24</v>
      </c>
      <c r="AI13" s="161">
        <v>10755.24</v>
      </c>
      <c r="AM13">
        <v>712.95</v>
      </c>
      <c r="AQ13" s="137">
        <f t="shared" si="0"/>
        <v>15479.43</v>
      </c>
      <c r="AX13" s="161">
        <v>4943.09</v>
      </c>
      <c r="AY13" s="161">
        <v>3920.99</v>
      </c>
      <c r="AZ13" s="161">
        <v>6122.86</v>
      </c>
      <c r="BF13" s="137">
        <f t="shared" si="1"/>
        <v>14986.939999999999</v>
      </c>
    </row>
    <row r="14" spans="1:58" ht="15.75">
      <c r="B14" s="47" t="s">
        <v>34</v>
      </c>
      <c r="C14" s="48">
        <v>7791.12</v>
      </c>
      <c r="D14" s="49">
        <v>10677.42</v>
      </c>
      <c r="E14" s="48">
        <v>11229.42</v>
      </c>
      <c r="F14" s="48">
        <v>10752.53</v>
      </c>
      <c r="G14" s="48">
        <v>11586.14</v>
      </c>
      <c r="H14" s="48">
        <v>9837.2800000000007</v>
      </c>
      <c r="AG14" s="161"/>
      <c r="AH14" s="161"/>
      <c r="AI14" s="161">
        <v>11586.14</v>
      </c>
      <c r="AQ14" s="137">
        <f t="shared" si="0"/>
        <v>11586.14</v>
      </c>
      <c r="AX14" s="161">
        <v>9837.2800000000007</v>
      </c>
      <c r="BF14" s="137">
        <f t="shared" si="1"/>
        <v>9837.2800000000007</v>
      </c>
    </row>
    <row r="15" spans="1:58" ht="15.75">
      <c r="B15" s="47" t="s">
        <v>35</v>
      </c>
      <c r="C15" s="48">
        <v>1802334.4099999997</v>
      </c>
      <c r="D15" s="49">
        <v>2267920.79</v>
      </c>
      <c r="E15" s="48">
        <v>2383751.5100000002</v>
      </c>
      <c r="F15" s="48">
        <v>1556603.1400000001</v>
      </c>
      <c r="G15" s="48">
        <v>2521364.69</v>
      </c>
      <c r="H15" s="48">
        <v>3286585.5</v>
      </c>
      <c r="AF15">
        <v>4.5599999999999996</v>
      </c>
      <c r="AG15" s="161">
        <v>90.63</v>
      </c>
      <c r="AH15" s="161">
        <v>38494.11</v>
      </c>
      <c r="AI15" s="161">
        <v>2072740.7</v>
      </c>
      <c r="AJ15" s="161">
        <v>406592.05</v>
      </c>
      <c r="AK15">
        <v>18.46</v>
      </c>
      <c r="AL15">
        <v>750.95</v>
      </c>
      <c r="AM15">
        <v>984</v>
      </c>
      <c r="AN15">
        <v>81.819999999999993</v>
      </c>
      <c r="AP15" s="161">
        <v>1607.41</v>
      </c>
      <c r="AQ15" s="137">
        <f t="shared" si="0"/>
        <v>2521364.69</v>
      </c>
      <c r="AV15">
        <v>32.85</v>
      </c>
      <c r="AW15" s="161">
        <v>32410.05</v>
      </c>
      <c r="AX15" s="161">
        <v>3097391.66</v>
      </c>
      <c r="AY15" s="161">
        <v>154544.25</v>
      </c>
      <c r="AZ15">
        <v>31.63</v>
      </c>
      <c r="BA15" s="161">
        <v>1627.39</v>
      </c>
      <c r="BC15">
        <v>248.01</v>
      </c>
      <c r="BD15">
        <v>299.66000000000003</v>
      </c>
      <c r="BF15" s="137">
        <f t="shared" si="1"/>
        <v>3286585.5</v>
      </c>
    </row>
    <row r="16" spans="1:58" ht="15.75">
      <c r="B16" s="47" t="s">
        <v>36</v>
      </c>
      <c r="C16" s="48">
        <v>21167.340000000004</v>
      </c>
      <c r="D16" s="49">
        <v>28770.55</v>
      </c>
      <c r="E16" s="48">
        <v>34212.479999999996</v>
      </c>
      <c r="F16" s="48">
        <v>32554.420000000006</v>
      </c>
      <c r="G16" s="48">
        <v>40895.31</v>
      </c>
      <c r="H16" s="48">
        <v>48267.66</v>
      </c>
      <c r="AG16" s="161"/>
      <c r="AH16" s="161">
        <v>2071.67</v>
      </c>
      <c r="AI16" s="161">
        <v>25001.73</v>
      </c>
      <c r="AJ16" s="161">
        <v>7853.81</v>
      </c>
      <c r="AK16" s="161">
        <v>5012.8100000000004</v>
      </c>
      <c r="AL16">
        <v>133.21</v>
      </c>
      <c r="AM16">
        <v>822.08</v>
      </c>
      <c r="AQ16" s="137">
        <f t="shared" si="0"/>
        <v>40895.31</v>
      </c>
      <c r="AW16" s="161">
        <v>1306.51</v>
      </c>
      <c r="AX16" s="161">
        <v>40627.31</v>
      </c>
      <c r="AY16" s="161">
        <v>4963.59</v>
      </c>
      <c r="AZ16" s="161">
        <v>1129</v>
      </c>
      <c r="BA16">
        <v>241.25</v>
      </c>
      <c r="BF16" s="137">
        <f t="shared" si="1"/>
        <v>48267.66</v>
      </c>
    </row>
    <row r="17" spans="1:58" ht="15.75">
      <c r="B17" s="47" t="s">
        <v>37</v>
      </c>
      <c r="C17" s="48">
        <v>2799478.39</v>
      </c>
      <c r="D17" s="49">
        <v>3456318.5100000002</v>
      </c>
      <c r="E17" s="48">
        <v>3576039.2199999993</v>
      </c>
      <c r="F17" s="48">
        <v>2450837.5599999996</v>
      </c>
      <c r="G17" s="48">
        <v>3208560.99</v>
      </c>
      <c r="H17" s="48">
        <v>3964535.1599999997</v>
      </c>
      <c r="AF17">
        <v>10.61</v>
      </c>
      <c r="AG17" s="161"/>
      <c r="AH17" s="161">
        <v>82814.16</v>
      </c>
      <c r="AI17" s="161">
        <v>2483951.16</v>
      </c>
      <c r="AJ17" s="161">
        <v>637014.18999999994</v>
      </c>
      <c r="AK17">
        <v>575.82000000000005</v>
      </c>
      <c r="AL17" s="161">
        <v>3791.68</v>
      </c>
      <c r="AN17">
        <v>403.37</v>
      </c>
      <c r="AQ17" s="137">
        <f t="shared" si="0"/>
        <v>3208560.99</v>
      </c>
      <c r="AV17" s="161">
        <v>1725.87</v>
      </c>
      <c r="AW17" s="161">
        <v>74577.22</v>
      </c>
      <c r="AX17" s="161">
        <v>3736164.84</v>
      </c>
      <c r="AY17" s="161">
        <v>140388.03</v>
      </c>
      <c r="AZ17" s="161">
        <v>6748.33</v>
      </c>
      <c r="BA17" s="161">
        <v>1498.37</v>
      </c>
      <c r="BC17" s="161">
        <v>3413.99</v>
      </c>
      <c r="BD17">
        <v>11.4</v>
      </c>
      <c r="BE17">
        <v>7.11</v>
      </c>
      <c r="BF17" s="137">
        <f t="shared" si="1"/>
        <v>3964535.1599999997</v>
      </c>
    </row>
    <row r="18" spans="1:58" ht="15.75">
      <c r="B18" s="47" t="s">
        <v>38</v>
      </c>
      <c r="C18" s="48">
        <v>12329.87</v>
      </c>
      <c r="D18" s="49">
        <v>17683.509999999998</v>
      </c>
      <c r="E18" s="48">
        <v>21822.21</v>
      </c>
      <c r="F18" s="48">
        <v>28902.920000000002</v>
      </c>
      <c r="G18" s="48">
        <v>193618.64999999997</v>
      </c>
      <c r="H18" s="48">
        <v>434496.01999999996</v>
      </c>
      <c r="AG18" s="161"/>
      <c r="AH18" s="161">
        <v>5563.44</v>
      </c>
      <c r="AI18" s="161">
        <v>60206.33</v>
      </c>
      <c r="AJ18" s="161">
        <v>126501.22</v>
      </c>
      <c r="AK18" s="161">
        <v>1336.33</v>
      </c>
      <c r="AP18">
        <v>11.33</v>
      </c>
      <c r="AQ18" s="137">
        <f t="shared" si="0"/>
        <v>193618.64999999997</v>
      </c>
      <c r="AV18">
        <v>0.42</v>
      </c>
      <c r="AW18" s="161">
        <v>4962.4799999999996</v>
      </c>
      <c r="AX18" s="161">
        <v>400583.35</v>
      </c>
      <c r="AY18" s="161">
        <v>28850.3</v>
      </c>
      <c r="BD18">
        <v>99.47</v>
      </c>
      <c r="BF18" s="137">
        <f t="shared" si="1"/>
        <v>434496.01999999996</v>
      </c>
    </row>
    <row r="19" spans="1:58" ht="15.75">
      <c r="B19" s="47" t="s">
        <v>39</v>
      </c>
      <c r="C19" s="48">
        <v>47667.64</v>
      </c>
      <c r="D19" s="49">
        <v>63957.65</v>
      </c>
      <c r="E19" s="48">
        <v>69872</v>
      </c>
      <c r="F19" s="48">
        <v>65085.62</v>
      </c>
      <c r="G19" s="48">
        <v>66313.81</v>
      </c>
      <c r="H19" s="48">
        <v>60733.3</v>
      </c>
      <c r="AH19" s="161"/>
      <c r="AI19" s="161">
        <v>66313.81</v>
      </c>
      <c r="AQ19" s="137">
        <f t="shared" si="0"/>
        <v>66313.81</v>
      </c>
      <c r="AX19" s="161">
        <v>60733.3</v>
      </c>
      <c r="BF19" s="137">
        <f t="shared" si="1"/>
        <v>60733.3</v>
      </c>
    </row>
    <row r="21" spans="1:58" ht="15.75">
      <c r="A21" s="60" t="s">
        <v>112</v>
      </c>
      <c r="P21" t="s">
        <v>186</v>
      </c>
      <c r="AE21" t="s">
        <v>185</v>
      </c>
      <c r="AT21" t="s">
        <v>187</v>
      </c>
    </row>
    <row r="22" spans="1:58" ht="15.75">
      <c r="A22" s="58" t="s">
        <v>23</v>
      </c>
      <c r="B22" s="5" t="s">
        <v>19</v>
      </c>
      <c r="C22" s="5">
        <v>2011</v>
      </c>
      <c r="D22" s="5">
        <f>C22+1</f>
        <v>2012</v>
      </c>
      <c r="E22" s="5">
        <f>D22+1</f>
        <v>2013</v>
      </c>
      <c r="F22" s="5">
        <f>E22+1</f>
        <v>2014</v>
      </c>
      <c r="G22" s="5">
        <f>F22+1</f>
        <v>2015</v>
      </c>
      <c r="H22" s="5">
        <f>G22+1</f>
        <v>2016</v>
      </c>
      <c r="P22" t="s">
        <v>173</v>
      </c>
      <c r="Q22" t="s">
        <v>174</v>
      </c>
      <c r="R22" t="s">
        <v>175</v>
      </c>
      <c r="S22" t="s">
        <v>176</v>
      </c>
      <c r="T22" t="s">
        <v>177</v>
      </c>
      <c r="U22" t="s">
        <v>178</v>
      </c>
      <c r="V22" t="s">
        <v>179</v>
      </c>
      <c r="W22" t="s">
        <v>180</v>
      </c>
      <c r="X22" t="s">
        <v>181</v>
      </c>
      <c r="Y22" t="s">
        <v>182</v>
      </c>
      <c r="Z22" t="s">
        <v>183</v>
      </c>
      <c r="AA22" t="s">
        <v>184</v>
      </c>
      <c r="AE22" t="s">
        <v>173</v>
      </c>
      <c r="AF22" t="s">
        <v>174</v>
      </c>
      <c r="AG22" t="s">
        <v>175</v>
      </c>
      <c r="AH22" t="s">
        <v>176</v>
      </c>
      <c r="AI22" t="s">
        <v>177</v>
      </c>
      <c r="AJ22" t="s">
        <v>178</v>
      </c>
      <c r="AK22" t="s">
        <v>179</v>
      </c>
      <c r="AL22" t="s">
        <v>180</v>
      </c>
      <c r="AM22" t="s">
        <v>181</v>
      </c>
      <c r="AN22" t="s">
        <v>182</v>
      </c>
      <c r="AO22" t="s">
        <v>183</v>
      </c>
      <c r="AP22" t="s">
        <v>184</v>
      </c>
      <c r="AQ22" t="s">
        <v>3</v>
      </c>
      <c r="AT22" t="s">
        <v>173</v>
      </c>
      <c r="AU22" t="s">
        <v>174</v>
      </c>
      <c r="AV22" t="s">
        <v>175</v>
      </c>
      <c r="AW22" t="s">
        <v>176</v>
      </c>
      <c r="AX22" t="s">
        <v>177</v>
      </c>
      <c r="AY22" t="s">
        <v>178</v>
      </c>
      <c r="AZ22" t="s">
        <v>179</v>
      </c>
      <c r="BA22" t="s">
        <v>180</v>
      </c>
      <c r="BB22" t="s">
        <v>181</v>
      </c>
      <c r="BC22" t="s">
        <v>182</v>
      </c>
      <c r="BD22" t="s">
        <v>183</v>
      </c>
      <c r="BE22" t="s">
        <v>184</v>
      </c>
      <c r="BF22" t="s">
        <v>3</v>
      </c>
    </row>
    <row r="23" spans="1:58" ht="15.75">
      <c r="A23" s="50"/>
      <c r="B23" s="51" t="s">
        <v>28</v>
      </c>
      <c r="C23" s="48">
        <v>2154689.9300000002</v>
      </c>
      <c r="D23" s="49">
        <v>2097949.5300000003</v>
      </c>
      <c r="E23" s="48">
        <v>1808656.9899999998</v>
      </c>
      <c r="F23" s="48">
        <v>1919699.6900000002</v>
      </c>
      <c r="G23" s="48">
        <v>1413215.7800000003</v>
      </c>
      <c r="H23" s="48">
        <v>700516.95</v>
      </c>
      <c r="P23" s="161">
        <v>147785.4</v>
      </c>
      <c r="Q23" s="161">
        <v>136696.64000000001</v>
      </c>
      <c r="R23" s="161">
        <v>150007.15</v>
      </c>
      <c r="S23" s="161">
        <v>150446.67000000001</v>
      </c>
      <c r="T23" s="161">
        <v>172153.52</v>
      </c>
      <c r="U23" s="161">
        <v>171897.14</v>
      </c>
      <c r="V23" s="161">
        <v>129911.35</v>
      </c>
      <c r="W23" s="161">
        <v>176094.44</v>
      </c>
      <c r="X23" s="161">
        <v>171828.11</v>
      </c>
      <c r="Y23" s="161">
        <v>191065.85</v>
      </c>
      <c r="Z23" s="161">
        <v>163226.57999999999</v>
      </c>
      <c r="AA23" s="161">
        <v>158586.84</v>
      </c>
      <c r="AB23" s="161">
        <f>SUM(P23:AA23)</f>
        <v>1919699.6900000002</v>
      </c>
      <c r="AD23" s="51" t="s">
        <v>28</v>
      </c>
      <c r="AE23" s="161">
        <v>149000.35999999999</v>
      </c>
      <c r="AF23" s="161">
        <v>141383.01</v>
      </c>
      <c r="AG23" s="161">
        <v>159121.75</v>
      </c>
      <c r="AH23" s="161">
        <v>171933.12</v>
      </c>
      <c r="AI23" s="161">
        <v>147179.35999999999</v>
      </c>
      <c r="AJ23" s="161">
        <v>139303.07999999999</v>
      </c>
      <c r="AK23" s="161">
        <v>114022.65</v>
      </c>
      <c r="AL23" s="161">
        <v>71196.45</v>
      </c>
      <c r="AM23" s="161">
        <v>51236.87</v>
      </c>
      <c r="AN23" s="161">
        <v>120179.79</v>
      </c>
      <c r="AO23" s="161">
        <v>70520.47</v>
      </c>
      <c r="AP23" s="161">
        <v>78138.87</v>
      </c>
      <c r="AQ23" s="161">
        <f>SUM(AE23:AP23)</f>
        <v>1413215.7800000003</v>
      </c>
      <c r="AS23" s="51" t="s">
        <v>28</v>
      </c>
      <c r="AT23" s="161">
        <v>85462.53</v>
      </c>
      <c r="AU23" s="161">
        <v>98018.37</v>
      </c>
      <c r="AV23" s="161">
        <v>69898.399999999994</v>
      </c>
      <c r="AW23" s="161">
        <v>69741.94</v>
      </c>
      <c r="AX23" s="161">
        <v>65434.92</v>
      </c>
      <c r="AY23" s="161">
        <v>64994.97</v>
      </c>
      <c r="AZ23" s="161">
        <v>54762.39</v>
      </c>
      <c r="BA23" s="161">
        <v>33320.83</v>
      </c>
      <c r="BB23" s="161">
        <v>44588.02</v>
      </c>
      <c r="BC23" s="161">
        <v>28298.83</v>
      </c>
      <c r="BD23" s="161">
        <v>46450.05</v>
      </c>
      <c r="BE23" s="161">
        <v>39545.699999999997</v>
      </c>
      <c r="BF23" s="161">
        <f>SUM(AT23:BE23)</f>
        <v>700516.95</v>
      </c>
    </row>
    <row r="24" spans="1:58" ht="15.75">
      <c r="A24" s="50"/>
      <c r="B24" s="51" t="s">
        <v>29</v>
      </c>
      <c r="C24" s="48">
        <v>1001375.03</v>
      </c>
      <c r="D24" s="49">
        <v>799611.31</v>
      </c>
      <c r="E24" s="48">
        <v>620520.17000000004</v>
      </c>
      <c r="F24" s="48">
        <v>824247.33999999985</v>
      </c>
      <c r="G24" s="48">
        <v>698827.95</v>
      </c>
      <c r="H24" s="48">
        <v>397257.59000000008</v>
      </c>
      <c r="AD24" s="51" t="s">
        <v>29</v>
      </c>
      <c r="AE24" s="161">
        <v>74466.11</v>
      </c>
      <c r="AF24" s="161">
        <v>68604.929999999993</v>
      </c>
      <c r="AG24" s="161">
        <v>71133.14</v>
      </c>
      <c r="AH24" s="161">
        <v>59556.79</v>
      </c>
      <c r="AI24" s="161">
        <v>66650.63</v>
      </c>
      <c r="AJ24" s="161">
        <v>66851.320000000007</v>
      </c>
      <c r="AK24" s="161">
        <v>59905.3</v>
      </c>
      <c r="AL24" s="161">
        <v>68499.53</v>
      </c>
      <c r="AM24" s="161">
        <v>47667.24</v>
      </c>
      <c r="AN24" s="161">
        <v>36000.49</v>
      </c>
      <c r="AO24" s="161">
        <v>41679.94</v>
      </c>
      <c r="AP24" s="161">
        <v>37812.53</v>
      </c>
      <c r="AQ24" s="161">
        <f t="shared" ref="AQ24:AQ34" si="2">SUM(AE24:AP24)</f>
        <v>698827.95</v>
      </c>
      <c r="AS24" s="51" t="s">
        <v>29</v>
      </c>
      <c r="AT24" s="161">
        <v>37038.9</v>
      </c>
      <c r="AU24" s="161">
        <v>40275.550000000003</v>
      </c>
      <c r="AV24" s="161">
        <v>42059.27</v>
      </c>
      <c r="AW24" s="161">
        <v>42326.29</v>
      </c>
      <c r="AX24" s="161">
        <v>38222.53</v>
      </c>
      <c r="AY24" s="161">
        <v>36020.870000000003</v>
      </c>
      <c r="AZ24" s="161">
        <v>28264.68</v>
      </c>
      <c r="BA24" s="161">
        <v>30039.01</v>
      </c>
      <c r="BB24" s="161">
        <v>32554.09</v>
      </c>
      <c r="BC24" s="161">
        <v>26507.439999999999</v>
      </c>
      <c r="BD24" s="161">
        <v>20091.96</v>
      </c>
      <c r="BE24" s="161">
        <v>23857</v>
      </c>
      <c r="BF24" s="161">
        <f t="shared" ref="BF24:BF34" si="3">SUM(AT24:BE24)</f>
        <v>397257.59000000008</v>
      </c>
    </row>
    <row r="25" spans="1:58" ht="15.75">
      <c r="A25" s="50"/>
      <c r="B25" s="51" t="s">
        <v>30</v>
      </c>
      <c r="C25" s="48">
        <v>29450828.149999999</v>
      </c>
      <c r="D25" s="49">
        <v>38141438.93</v>
      </c>
      <c r="E25" s="48">
        <v>40923604.520000003</v>
      </c>
      <c r="F25" s="48">
        <v>51649321.620000005</v>
      </c>
      <c r="G25" s="48">
        <v>44242406.530000001</v>
      </c>
      <c r="H25" s="48">
        <v>29343553.600000005</v>
      </c>
      <c r="AD25" s="51" t="s">
        <v>30</v>
      </c>
      <c r="AE25" s="161">
        <v>4745766.8899999997</v>
      </c>
      <c r="AF25" s="161">
        <v>4790542.05</v>
      </c>
      <c r="AG25" s="161">
        <v>4814629.29</v>
      </c>
      <c r="AH25" s="161">
        <v>4408676.29</v>
      </c>
      <c r="AI25" s="161">
        <v>4112845.73</v>
      </c>
      <c r="AJ25" s="161">
        <v>3830235.83</v>
      </c>
      <c r="AK25" s="161">
        <v>3971024.13</v>
      </c>
      <c r="AL25" s="161">
        <v>2924189.93</v>
      </c>
      <c r="AM25" s="161">
        <v>2590261.9300000002</v>
      </c>
      <c r="AN25" s="161">
        <v>2736896.22</v>
      </c>
      <c r="AO25" s="161">
        <v>2585491.14</v>
      </c>
      <c r="AP25" s="161">
        <v>2731847.1</v>
      </c>
      <c r="AQ25" s="161">
        <f t="shared" si="2"/>
        <v>44242406.530000001</v>
      </c>
      <c r="AS25" s="51" t="s">
        <v>30</v>
      </c>
      <c r="AT25" s="161">
        <v>3496565.84</v>
      </c>
      <c r="AU25" s="161">
        <v>3052857.37</v>
      </c>
      <c r="AV25" s="161">
        <v>2661312.08</v>
      </c>
      <c r="AW25" s="161">
        <v>2365846.5499999998</v>
      </c>
      <c r="AX25" s="161">
        <v>2858826.42</v>
      </c>
      <c r="AY25" s="161">
        <v>2882931.41</v>
      </c>
      <c r="AZ25" s="161">
        <v>2351850.44</v>
      </c>
      <c r="BA25" s="161">
        <v>2007475.96</v>
      </c>
      <c r="BB25" s="161">
        <v>1768162.68</v>
      </c>
      <c r="BC25" s="161">
        <v>1648148.46</v>
      </c>
      <c r="BD25" s="161">
        <v>2103831.69</v>
      </c>
      <c r="BE25" s="161">
        <v>2145744.7000000002</v>
      </c>
      <c r="BF25" s="161">
        <f t="shared" si="3"/>
        <v>29343553.600000005</v>
      </c>
    </row>
    <row r="26" spans="1:58" ht="15.75">
      <c r="A26" s="50"/>
      <c r="B26" s="51" t="s">
        <v>31</v>
      </c>
      <c r="C26" s="48">
        <v>781878.47</v>
      </c>
      <c r="D26" s="49">
        <v>503543.76000000013</v>
      </c>
      <c r="E26" s="48">
        <v>512750.43</v>
      </c>
      <c r="F26" s="48">
        <v>582251.92999999993</v>
      </c>
      <c r="G26" s="48">
        <v>546383.52</v>
      </c>
      <c r="H26" s="48">
        <v>375401.75</v>
      </c>
      <c r="AD26" s="51" t="s">
        <v>31</v>
      </c>
      <c r="AE26" s="161">
        <v>53533.68</v>
      </c>
      <c r="AF26" s="161">
        <v>52448.59</v>
      </c>
      <c r="AG26" s="161">
        <v>53011.33</v>
      </c>
      <c r="AH26" s="161">
        <v>49925.09</v>
      </c>
      <c r="AI26" s="161">
        <v>49062.1</v>
      </c>
      <c r="AJ26" s="161">
        <v>52656.22</v>
      </c>
      <c r="AK26" s="161">
        <v>53529</v>
      </c>
      <c r="AL26" s="161">
        <v>40084</v>
      </c>
      <c r="AM26" s="161">
        <v>35781.53</v>
      </c>
      <c r="AN26" s="161">
        <v>30664.46</v>
      </c>
      <c r="AO26" s="161">
        <v>35900.699999999997</v>
      </c>
      <c r="AP26" s="161">
        <v>39786.82</v>
      </c>
      <c r="AQ26" s="161">
        <f t="shared" si="2"/>
        <v>546383.52</v>
      </c>
      <c r="AS26" s="51" t="s">
        <v>31</v>
      </c>
      <c r="AT26" s="161">
        <v>41225.72</v>
      </c>
      <c r="AU26" s="161">
        <v>39955.269999999997</v>
      </c>
      <c r="AV26" s="161">
        <v>37638.379999999997</v>
      </c>
      <c r="AW26" s="161">
        <v>33547.43</v>
      </c>
      <c r="AX26" s="161">
        <v>33160.53</v>
      </c>
      <c r="AY26" s="161">
        <v>33661.68</v>
      </c>
      <c r="AZ26" s="161">
        <v>24672.53</v>
      </c>
      <c r="BA26" s="161">
        <v>36792.300000000003</v>
      </c>
      <c r="BB26" s="161">
        <v>25647.68</v>
      </c>
      <c r="BC26" s="161">
        <v>22211.34</v>
      </c>
      <c r="BD26" s="161">
        <v>23413.45</v>
      </c>
      <c r="BE26" s="161">
        <v>23475.439999999999</v>
      </c>
      <c r="BF26" s="161">
        <f t="shared" si="3"/>
        <v>375401.75</v>
      </c>
    </row>
    <row r="27" spans="1:58" ht="15.75">
      <c r="A27" s="50"/>
      <c r="B27" s="51" t="s">
        <v>32</v>
      </c>
      <c r="C27" s="48">
        <v>33858543.299999997</v>
      </c>
      <c r="D27" s="49">
        <v>41587216.080000013</v>
      </c>
      <c r="E27" s="48">
        <v>35566849.800000004</v>
      </c>
      <c r="F27" s="48">
        <v>50096025.449999996</v>
      </c>
      <c r="G27" s="48">
        <v>54955517.510000005</v>
      </c>
      <c r="H27" s="48">
        <v>37759432.57</v>
      </c>
      <c r="AD27" s="51" t="s">
        <v>32</v>
      </c>
      <c r="AE27" s="161">
        <v>6082343.4699999997</v>
      </c>
      <c r="AF27" s="161">
        <v>5981432.79</v>
      </c>
      <c r="AG27" s="161">
        <v>6125305.9900000002</v>
      </c>
      <c r="AH27" s="161">
        <v>5440885.7400000002</v>
      </c>
      <c r="AI27" s="161">
        <v>4990244.49</v>
      </c>
      <c r="AJ27" s="161">
        <v>4800326.5599999996</v>
      </c>
      <c r="AK27" s="161">
        <v>4761054.6500000004</v>
      </c>
      <c r="AL27" s="161">
        <v>3459816.51</v>
      </c>
      <c r="AM27" s="161">
        <v>2892545.9</v>
      </c>
      <c r="AN27" s="161">
        <v>3167819.29</v>
      </c>
      <c r="AO27" s="161">
        <v>3434192.03</v>
      </c>
      <c r="AP27" s="161">
        <v>3819550.09</v>
      </c>
      <c r="AQ27" s="161">
        <f t="shared" si="2"/>
        <v>54955517.510000005</v>
      </c>
      <c r="AS27" s="51" t="s">
        <v>32</v>
      </c>
      <c r="AT27" s="161">
        <v>4129710.3</v>
      </c>
      <c r="AU27" s="161">
        <v>4089162.82</v>
      </c>
      <c r="AV27" s="161">
        <v>3558486.33</v>
      </c>
      <c r="AW27" s="161">
        <v>3308202.9</v>
      </c>
      <c r="AX27" s="161">
        <v>3482430.71</v>
      </c>
      <c r="AY27" s="161">
        <v>3614345.74</v>
      </c>
      <c r="AZ27" s="161">
        <v>3086643.16</v>
      </c>
      <c r="BA27" s="161">
        <v>2531349.36</v>
      </c>
      <c r="BB27" s="161">
        <v>2207096.64</v>
      </c>
      <c r="BC27" s="161">
        <v>1966824.68</v>
      </c>
      <c r="BD27" s="161">
        <v>2812618.9</v>
      </c>
      <c r="BE27" s="161">
        <v>2972561.03</v>
      </c>
      <c r="BF27" s="161">
        <f t="shared" si="3"/>
        <v>37759432.57</v>
      </c>
    </row>
    <row r="28" spans="1:58" ht="15.75">
      <c r="A28" s="50"/>
      <c r="B28" s="51" t="s">
        <v>33</v>
      </c>
      <c r="C28" s="48">
        <v>27385.090000000004</v>
      </c>
      <c r="D28" s="49">
        <v>30434.43</v>
      </c>
      <c r="E28" s="48">
        <v>31859.25</v>
      </c>
      <c r="F28" s="48">
        <v>62891.740000000005</v>
      </c>
      <c r="G28" s="48">
        <v>50832.950000000004</v>
      </c>
      <c r="H28" s="48">
        <v>13242.730000000001</v>
      </c>
      <c r="AD28" s="51" t="s">
        <v>33</v>
      </c>
      <c r="AE28" s="161">
        <v>3822.33</v>
      </c>
      <c r="AF28" s="161">
        <v>7134.08</v>
      </c>
      <c r="AG28" s="161">
        <v>9379.82</v>
      </c>
      <c r="AH28" s="161">
        <v>6058.92</v>
      </c>
      <c r="AI28" s="161">
        <v>5482.71</v>
      </c>
      <c r="AJ28" s="161">
        <v>4710.7</v>
      </c>
      <c r="AK28" s="161">
        <v>3439.3</v>
      </c>
      <c r="AL28" s="161">
        <v>3144.69</v>
      </c>
      <c r="AM28" s="161">
        <v>2109.9299999999998</v>
      </c>
      <c r="AN28" s="161">
        <v>1781.07</v>
      </c>
      <c r="AO28" s="161">
        <v>1704.17</v>
      </c>
      <c r="AP28" s="161">
        <v>2065.23</v>
      </c>
      <c r="AQ28" s="161">
        <f t="shared" si="2"/>
        <v>50832.950000000004</v>
      </c>
      <c r="AS28" s="51" t="s">
        <v>33</v>
      </c>
      <c r="AT28" s="161">
        <v>2290.38</v>
      </c>
      <c r="AU28" s="161">
        <v>1163.69</v>
      </c>
      <c r="AV28">
        <v>14.99</v>
      </c>
      <c r="AW28" s="161">
        <v>1048.53</v>
      </c>
      <c r="AX28" s="161">
        <v>1239.93</v>
      </c>
      <c r="AY28" s="161">
        <v>1035.8800000000001</v>
      </c>
      <c r="AZ28">
        <v>700.69</v>
      </c>
      <c r="BA28">
        <v>491.16</v>
      </c>
      <c r="BB28">
        <v>378.2</v>
      </c>
      <c r="BC28">
        <v>398.75</v>
      </c>
      <c r="BD28" s="161">
        <v>4184.29</v>
      </c>
      <c r="BE28">
        <v>296.24</v>
      </c>
      <c r="BF28" s="161">
        <f t="shared" si="3"/>
        <v>13242.730000000001</v>
      </c>
    </row>
    <row r="29" spans="1:58" ht="15.75">
      <c r="A29" s="50"/>
      <c r="B29" s="51" t="s">
        <v>34</v>
      </c>
      <c r="C29" s="48">
        <v>93038.47</v>
      </c>
      <c r="D29" s="49">
        <v>59584.2</v>
      </c>
      <c r="E29" s="48">
        <v>59097.919999999998</v>
      </c>
      <c r="F29" s="48">
        <v>60122.5</v>
      </c>
      <c r="G29" s="48">
        <v>44268.109999999993</v>
      </c>
      <c r="H29" s="48">
        <v>25704.289999999997</v>
      </c>
      <c r="AD29" s="51" t="s">
        <v>34</v>
      </c>
      <c r="AE29" s="161">
        <v>4979.9799999999996</v>
      </c>
      <c r="AF29" s="161">
        <v>4762.7299999999996</v>
      </c>
      <c r="AG29" s="161">
        <v>4916.49</v>
      </c>
      <c r="AH29" s="161">
        <v>4602.3599999999997</v>
      </c>
      <c r="AI29" s="161">
        <v>4510.09</v>
      </c>
      <c r="AJ29" s="161">
        <v>4174.82</v>
      </c>
      <c r="AK29" s="161">
        <v>3185.92</v>
      </c>
      <c r="AL29" s="161">
        <v>3101.11</v>
      </c>
      <c r="AM29" s="161">
        <v>2678.6</v>
      </c>
      <c r="AN29" s="161">
        <v>2179.14</v>
      </c>
      <c r="AO29" s="161">
        <v>2632.92</v>
      </c>
      <c r="AP29" s="161">
        <v>2543.9499999999998</v>
      </c>
      <c r="AQ29" s="161">
        <f t="shared" si="2"/>
        <v>44268.109999999993</v>
      </c>
      <c r="AS29" s="51" t="s">
        <v>34</v>
      </c>
      <c r="AT29" s="161">
        <v>3072.54</v>
      </c>
      <c r="AU29" s="161">
        <v>2820.86</v>
      </c>
      <c r="AV29" s="161">
        <v>2578.42</v>
      </c>
      <c r="AW29" s="161">
        <v>2305.86</v>
      </c>
      <c r="AX29" s="161">
        <v>2060.56</v>
      </c>
      <c r="AY29" s="161">
        <v>2104.5</v>
      </c>
      <c r="AZ29" s="161">
        <v>1190.82</v>
      </c>
      <c r="BA29" s="161">
        <v>3060.18</v>
      </c>
      <c r="BB29" s="161">
        <v>1663.59</v>
      </c>
      <c r="BC29" s="161">
        <v>1395.69</v>
      </c>
      <c r="BD29" s="161">
        <v>1702.14</v>
      </c>
      <c r="BE29" s="161">
        <v>1749.13</v>
      </c>
      <c r="BF29" s="161">
        <f t="shared" si="3"/>
        <v>25704.289999999997</v>
      </c>
    </row>
    <row r="30" spans="1:58" ht="15.75">
      <c r="A30" s="50"/>
      <c r="B30" s="51" t="s">
        <v>35</v>
      </c>
      <c r="C30" s="48">
        <v>10848716.610000001</v>
      </c>
      <c r="D30" s="49">
        <v>10701256.74</v>
      </c>
      <c r="E30" s="48">
        <v>7491556.3399999999</v>
      </c>
      <c r="F30" s="48">
        <v>9159289.6799999997</v>
      </c>
      <c r="G30" s="48">
        <v>10634871.18</v>
      </c>
      <c r="H30" s="48">
        <v>6490420.0200000005</v>
      </c>
      <c r="AD30" s="51" t="s">
        <v>35</v>
      </c>
      <c r="AE30" s="161">
        <v>1180867.26</v>
      </c>
      <c r="AF30" s="161">
        <v>1205583.98</v>
      </c>
      <c r="AG30" s="161">
        <v>1178716.02</v>
      </c>
      <c r="AH30" s="161">
        <v>1158551.05</v>
      </c>
      <c r="AI30" s="161">
        <v>1017982.45</v>
      </c>
      <c r="AJ30" s="161">
        <v>931855.87</v>
      </c>
      <c r="AK30" s="161">
        <v>864350.13</v>
      </c>
      <c r="AL30" s="161">
        <v>863419.96</v>
      </c>
      <c r="AM30" s="161">
        <v>610776.43999999994</v>
      </c>
      <c r="AN30" s="161">
        <v>506810.25</v>
      </c>
      <c r="AO30" s="161">
        <v>633967.86</v>
      </c>
      <c r="AP30" s="161">
        <v>481989.91</v>
      </c>
      <c r="AQ30" s="161">
        <f t="shared" si="2"/>
        <v>10634871.18</v>
      </c>
      <c r="AS30" s="51" t="s">
        <v>35</v>
      </c>
      <c r="AT30" s="161">
        <v>670447.51</v>
      </c>
      <c r="AU30" s="161">
        <v>678761.11</v>
      </c>
      <c r="AV30" s="161">
        <v>605480.77</v>
      </c>
      <c r="AW30" s="161">
        <v>598811.39</v>
      </c>
      <c r="AX30" s="161">
        <v>615798.65</v>
      </c>
      <c r="AY30" s="161">
        <v>669065.77</v>
      </c>
      <c r="AZ30" s="161">
        <v>503306.49</v>
      </c>
      <c r="BA30" s="161">
        <v>487603.76</v>
      </c>
      <c r="BB30" s="161">
        <v>479344.28</v>
      </c>
      <c r="BC30" s="161">
        <v>430898.87</v>
      </c>
      <c r="BD30" s="161">
        <v>376820.51</v>
      </c>
      <c r="BE30" s="161">
        <v>374080.91</v>
      </c>
      <c r="BF30" s="161">
        <f t="shared" si="3"/>
        <v>6490420.0200000005</v>
      </c>
    </row>
    <row r="31" spans="1:58" ht="15.75">
      <c r="A31" s="50"/>
      <c r="B31" s="51" t="s">
        <v>36</v>
      </c>
      <c r="C31" s="48">
        <v>156481.41999999998</v>
      </c>
      <c r="D31" s="49">
        <v>174520.57</v>
      </c>
      <c r="E31" s="48">
        <v>145058.29</v>
      </c>
      <c r="F31" s="48">
        <v>157992.76999999999</v>
      </c>
      <c r="G31" s="48">
        <v>171276.38999999998</v>
      </c>
      <c r="H31" s="48">
        <v>91267.140000000014</v>
      </c>
      <c r="AD31" s="51" t="s">
        <v>36</v>
      </c>
      <c r="AE31" s="161">
        <v>19896.98</v>
      </c>
      <c r="AF31" s="161">
        <v>19825.47</v>
      </c>
      <c r="AG31" s="161">
        <v>18984.740000000002</v>
      </c>
      <c r="AH31" s="161">
        <v>18949.330000000002</v>
      </c>
      <c r="AI31" s="161">
        <v>17040.54</v>
      </c>
      <c r="AJ31" s="161">
        <v>19064.93</v>
      </c>
      <c r="AK31" s="161">
        <v>15130.87</v>
      </c>
      <c r="AL31" s="161">
        <v>9261.91</v>
      </c>
      <c r="AM31" s="161">
        <v>7683.83</v>
      </c>
      <c r="AN31" s="161">
        <v>9281.2900000000009</v>
      </c>
      <c r="AO31" s="161">
        <v>7253.34</v>
      </c>
      <c r="AP31" s="161">
        <v>8903.16</v>
      </c>
      <c r="AQ31" s="161">
        <f t="shared" si="2"/>
        <v>171276.38999999998</v>
      </c>
      <c r="AS31" s="51" t="s">
        <v>36</v>
      </c>
      <c r="AT31" s="161">
        <v>8673.24</v>
      </c>
      <c r="AU31" s="161">
        <v>10082.91</v>
      </c>
      <c r="AV31" s="161">
        <v>8406.49</v>
      </c>
      <c r="AW31" s="161">
        <v>8939.8700000000008</v>
      </c>
      <c r="AX31" s="161">
        <v>9348.7900000000009</v>
      </c>
      <c r="AY31" s="161">
        <v>8832.57</v>
      </c>
      <c r="AZ31" s="161">
        <v>6948.8</v>
      </c>
      <c r="BA31" s="161">
        <v>6455.48</v>
      </c>
      <c r="BB31" s="161">
        <v>5225.1400000000003</v>
      </c>
      <c r="BC31" s="161">
        <v>4595.96</v>
      </c>
      <c r="BD31" s="161">
        <v>7236.11</v>
      </c>
      <c r="BE31" s="161">
        <v>6521.78</v>
      </c>
      <c r="BF31" s="161">
        <f t="shared" si="3"/>
        <v>91267.140000000014</v>
      </c>
    </row>
    <row r="32" spans="1:58" ht="15.75">
      <c r="A32" s="50"/>
      <c r="B32" s="51" t="s">
        <v>37</v>
      </c>
      <c r="C32" s="48">
        <v>16428826.920000002</v>
      </c>
      <c r="D32" s="49">
        <v>16414208</v>
      </c>
      <c r="E32" s="48">
        <v>11297691.959999999</v>
      </c>
      <c r="F32" s="48">
        <v>15104555.149999999</v>
      </c>
      <c r="G32" s="48">
        <v>15634339.719999999</v>
      </c>
      <c r="H32" s="48">
        <v>8731100.3399999999</v>
      </c>
      <c r="AD32" s="51" t="s">
        <v>37</v>
      </c>
      <c r="AE32" s="161">
        <v>1713823.44</v>
      </c>
      <c r="AF32" s="161">
        <v>1692679.55</v>
      </c>
      <c r="AG32" s="161">
        <v>1707237.58</v>
      </c>
      <c r="AH32" s="161">
        <v>1800986.6</v>
      </c>
      <c r="AI32" s="161">
        <v>1500701.91</v>
      </c>
      <c r="AJ32" s="161">
        <v>1296023.72</v>
      </c>
      <c r="AK32" s="161">
        <v>1290886.67</v>
      </c>
      <c r="AL32" s="161">
        <v>1249267.93</v>
      </c>
      <c r="AM32" s="161">
        <v>934575.21</v>
      </c>
      <c r="AN32" s="161">
        <v>790811.91</v>
      </c>
      <c r="AO32" s="161">
        <v>829751.41</v>
      </c>
      <c r="AP32" s="161">
        <v>827593.79</v>
      </c>
      <c r="AQ32" s="161">
        <f t="shared" si="2"/>
        <v>15634339.719999999</v>
      </c>
      <c r="AS32" s="51" t="s">
        <v>37</v>
      </c>
      <c r="AT32" s="161">
        <v>875227.68</v>
      </c>
      <c r="AU32" s="161">
        <v>902888.15</v>
      </c>
      <c r="AV32" s="161">
        <v>877790.23</v>
      </c>
      <c r="AW32" s="161">
        <v>826263.91</v>
      </c>
      <c r="AX32" s="161">
        <v>855055.17</v>
      </c>
      <c r="AY32" s="161">
        <v>829123.89</v>
      </c>
      <c r="AZ32" s="161">
        <v>670341.02</v>
      </c>
      <c r="BA32" s="161">
        <v>685314.82</v>
      </c>
      <c r="BB32" s="161">
        <v>634154.84</v>
      </c>
      <c r="BC32" s="161">
        <v>560023.38</v>
      </c>
      <c r="BD32" s="161">
        <v>506444.1</v>
      </c>
      <c r="BE32" s="161">
        <v>508473.15</v>
      </c>
      <c r="BF32" s="161">
        <f t="shared" si="3"/>
        <v>8731100.3399999999</v>
      </c>
    </row>
    <row r="33" spans="1:58" ht="15.75">
      <c r="A33" s="50"/>
      <c r="B33" s="51" t="s">
        <v>38</v>
      </c>
      <c r="C33" s="48">
        <v>93054.249999999985</v>
      </c>
      <c r="D33" s="49">
        <v>110658.52</v>
      </c>
      <c r="E33" s="48">
        <v>141518.65</v>
      </c>
      <c r="F33" s="48">
        <v>751101.78</v>
      </c>
      <c r="G33" s="48">
        <v>1749877.5000000002</v>
      </c>
      <c r="H33" s="48">
        <v>1111456.49</v>
      </c>
      <c r="AD33" s="51" t="s">
        <v>38</v>
      </c>
      <c r="AE33" s="161">
        <v>200163.38</v>
      </c>
      <c r="AF33" s="161">
        <v>128447.56</v>
      </c>
      <c r="AG33" s="161">
        <v>154074.57999999999</v>
      </c>
      <c r="AH33" s="161">
        <v>125660.37</v>
      </c>
      <c r="AI33" s="161">
        <v>243909.94</v>
      </c>
      <c r="AJ33" s="161">
        <v>140569.88</v>
      </c>
      <c r="AK33" s="161">
        <v>146102.79</v>
      </c>
      <c r="AL33" s="161">
        <v>137028.79999999999</v>
      </c>
      <c r="AM33" s="161">
        <v>159233.29999999999</v>
      </c>
      <c r="AN33" s="161">
        <v>74854.33</v>
      </c>
      <c r="AO33" s="161">
        <v>78051.570000000007</v>
      </c>
      <c r="AP33" s="161">
        <v>161781</v>
      </c>
      <c r="AQ33" s="161">
        <f t="shared" si="2"/>
        <v>1749877.5000000002</v>
      </c>
      <c r="AS33" s="51" t="s">
        <v>38</v>
      </c>
      <c r="AT33" s="161">
        <v>160585.37</v>
      </c>
      <c r="AU33" s="161">
        <v>179875.59</v>
      </c>
      <c r="AV33" s="161">
        <v>137433.87</v>
      </c>
      <c r="AW33" s="161">
        <v>100521.1</v>
      </c>
      <c r="AX33" s="161">
        <v>99012.05</v>
      </c>
      <c r="AY33" s="161">
        <v>122522.33</v>
      </c>
      <c r="AZ33" s="161">
        <v>75785.45</v>
      </c>
      <c r="BA33" s="161">
        <v>60220.06</v>
      </c>
      <c r="BB33" s="161">
        <v>48166.55</v>
      </c>
      <c r="BC33" s="161">
        <v>14306.42</v>
      </c>
      <c r="BD33" s="161">
        <v>57859.34</v>
      </c>
      <c r="BE33" s="161">
        <v>55168.36</v>
      </c>
      <c r="BF33" s="161">
        <f t="shared" si="3"/>
        <v>1111456.49</v>
      </c>
    </row>
    <row r="34" spans="1:58" ht="15.75">
      <c r="A34" s="50"/>
      <c r="B34" s="51" t="s">
        <v>39</v>
      </c>
      <c r="C34" s="48">
        <v>576564.09999999986</v>
      </c>
      <c r="D34" s="49">
        <v>357120.2699999999</v>
      </c>
      <c r="E34" s="48">
        <v>360751.91</v>
      </c>
      <c r="F34" s="48">
        <v>368571.99999999994</v>
      </c>
      <c r="G34" s="48">
        <v>266645.05000000005</v>
      </c>
      <c r="H34" s="48">
        <v>154132.94</v>
      </c>
      <c r="AD34" s="51" t="s">
        <v>39</v>
      </c>
      <c r="AE34" s="161">
        <v>30927.81</v>
      </c>
      <c r="AF34" s="161">
        <v>29868.57</v>
      </c>
      <c r="AG34" s="161">
        <v>30755.82</v>
      </c>
      <c r="AH34" s="161">
        <v>28647.86</v>
      </c>
      <c r="AI34" s="161">
        <v>25795.65</v>
      </c>
      <c r="AJ34" s="161">
        <v>24620.17</v>
      </c>
      <c r="AK34" s="161">
        <v>19439.310000000001</v>
      </c>
      <c r="AL34" s="161">
        <v>18259.93</v>
      </c>
      <c r="AM34" s="161">
        <v>14961.67</v>
      </c>
      <c r="AN34" s="161">
        <v>12894.54</v>
      </c>
      <c r="AO34" s="161">
        <v>15455.92</v>
      </c>
      <c r="AP34" s="161">
        <v>15017.8</v>
      </c>
      <c r="AQ34" s="161">
        <f t="shared" si="2"/>
        <v>266645.05000000005</v>
      </c>
      <c r="AS34" s="51" t="s">
        <v>39</v>
      </c>
      <c r="AT34" s="161">
        <v>18189.05</v>
      </c>
      <c r="AU34" s="161">
        <v>16320.47</v>
      </c>
      <c r="AV34" s="161">
        <v>15274.78</v>
      </c>
      <c r="AW34" s="161">
        <v>13228.43</v>
      </c>
      <c r="AX34" s="161">
        <v>13080.93</v>
      </c>
      <c r="AY34" s="161">
        <v>12633.88</v>
      </c>
      <c r="AZ34" s="161">
        <v>7028.99</v>
      </c>
      <c r="BA34" s="161">
        <v>18903.46</v>
      </c>
      <c r="BB34" s="161">
        <v>10017.84</v>
      </c>
      <c r="BC34" s="161">
        <v>8423.0499999999993</v>
      </c>
      <c r="BD34" s="161">
        <v>10483.93</v>
      </c>
      <c r="BE34" s="161">
        <v>10548.13</v>
      </c>
      <c r="BF34" s="161">
        <f t="shared" si="3"/>
        <v>154132.94</v>
      </c>
    </row>
    <row r="35" spans="1:58" ht="15.75">
      <c r="A35" s="50"/>
      <c r="B35" s="51"/>
      <c r="C35" s="48"/>
      <c r="D35" s="49"/>
      <c r="E35" s="48"/>
    </row>
    <row r="36" spans="1:58" ht="15.75">
      <c r="A36" s="60" t="s">
        <v>115</v>
      </c>
    </row>
    <row r="37" spans="1:58" ht="15.75">
      <c r="A37" s="61" t="s">
        <v>23</v>
      </c>
      <c r="B37" s="5" t="s">
        <v>19</v>
      </c>
      <c r="C37" s="5">
        <v>2011</v>
      </c>
      <c r="D37" s="5">
        <f>C37+1</f>
        <v>2012</v>
      </c>
      <c r="E37" s="5">
        <f>D37+1</f>
        <v>2013</v>
      </c>
      <c r="F37" s="5">
        <f>E37+1</f>
        <v>2014</v>
      </c>
      <c r="G37" s="5">
        <f>F37+1</f>
        <v>2015</v>
      </c>
      <c r="H37" s="5">
        <f>G37+1</f>
        <v>2016</v>
      </c>
    </row>
    <row r="38" spans="1:58" ht="15.75">
      <c r="B38" s="47" t="s">
        <v>28</v>
      </c>
      <c r="C38" s="48">
        <v>2429533.56</v>
      </c>
      <c r="D38" s="48">
        <v>2513109.5100000002</v>
      </c>
      <c r="E38" s="48">
        <v>2241445.7599999998</v>
      </c>
      <c r="F38" s="48">
        <f t="shared" ref="F38:H49" si="4">F8+F23</f>
        <v>2350669.96</v>
      </c>
      <c r="G38" s="48">
        <f t="shared" si="4"/>
        <v>1812840.8600000003</v>
      </c>
      <c r="H38" s="48">
        <f t="shared" si="4"/>
        <v>1031878.21</v>
      </c>
    </row>
    <row r="39" spans="1:58" ht="15.75">
      <c r="B39" s="47" t="s">
        <v>29</v>
      </c>
      <c r="C39" s="48">
        <v>1151386.8999999999</v>
      </c>
      <c r="D39" s="48">
        <v>961334.5</v>
      </c>
      <c r="E39" s="48">
        <v>770610.97</v>
      </c>
      <c r="F39" s="48">
        <f t="shared" si="4"/>
        <v>926943.6399999999</v>
      </c>
      <c r="G39" s="48">
        <f t="shared" si="4"/>
        <v>842201.2</v>
      </c>
      <c r="H39" s="48">
        <f t="shared" si="4"/>
        <v>560807.07000000007</v>
      </c>
    </row>
    <row r="40" spans="1:58" ht="15.75">
      <c r="B40" s="47" t="s">
        <v>30</v>
      </c>
      <c r="C40" s="48">
        <v>33358586.029999997</v>
      </c>
      <c r="D40" s="48">
        <v>43509221.769999996</v>
      </c>
      <c r="E40" s="48">
        <v>48049735.710000001</v>
      </c>
      <c r="F40" s="48">
        <f t="shared" si="4"/>
        <v>59601396.880000003</v>
      </c>
      <c r="G40" s="48">
        <f t="shared" si="4"/>
        <v>54459016.100000001</v>
      </c>
      <c r="H40" s="48">
        <f t="shared" si="4"/>
        <v>41332967.910000004</v>
      </c>
    </row>
    <row r="41" spans="1:58" ht="15.75">
      <c r="B41" s="47" t="s">
        <v>31</v>
      </c>
      <c r="C41" s="48">
        <v>849631.74</v>
      </c>
      <c r="D41" s="48">
        <v>585457.77000000014</v>
      </c>
      <c r="E41" s="48">
        <v>611771.77</v>
      </c>
      <c r="F41" s="48">
        <f t="shared" si="4"/>
        <v>690814.57</v>
      </c>
      <c r="G41" s="48">
        <f t="shared" si="4"/>
        <v>663399.32000000007</v>
      </c>
      <c r="H41" s="48">
        <f t="shared" si="4"/>
        <v>503351.1</v>
      </c>
    </row>
    <row r="42" spans="1:58" ht="15.75">
      <c r="B42" s="47" t="s">
        <v>32</v>
      </c>
      <c r="C42" s="48">
        <v>39211420.889999993</v>
      </c>
      <c r="D42" s="48">
        <v>48249150.490000017</v>
      </c>
      <c r="E42" s="48">
        <v>43255343.570000008</v>
      </c>
      <c r="F42" s="48">
        <f t="shared" si="4"/>
        <v>57691823.769999996</v>
      </c>
      <c r="G42" s="48">
        <f t="shared" si="4"/>
        <v>66394580.220000006</v>
      </c>
      <c r="H42" s="48">
        <f t="shared" si="4"/>
        <v>51260720.280000001</v>
      </c>
    </row>
    <row r="43" spans="1:58" ht="15.75">
      <c r="B43" s="47" t="s">
        <v>33</v>
      </c>
      <c r="C43" s="48">
        <v>30730.840000000004</v>
      </c>
      <c r="D43" s="48">
        <v>35697.480000000003</v>
      </c>
      <c r="E43" s="48">
        <v>37684.550000000003</v>
      </c>
      <c r="F43" s="48">
        <f t="shared" si="4"/>
        <v>70036.37000000001</v>
      </c>
      <c r="G43" s="48">
        <f t="shared" si="4"/>
        <v>66312.38</v>
      </c>
      <c r="H43" s="48">
        <f t="shared" si="4"/>
        <v>28229.67</v>
      </c>
    </row>
    <row r="44" spans="1:58" ht="15.75">
      <c r="B44" s="47" t="s">
        <v>34</v>
      </c>
      <c r="C44" s="48">
        <v>100829.59</v>
      </c>
      <c r="D44" s="48">
        <v>70261.62</v>
      </c>
      <c r="E44" s="48">
        <v>70327.34</v>
      </c>
      <c r="F44" s="48">
        <f t="shared" si="4"/>
        <v>70875.03</v>
      </c>
      <c r="G44" s="48">
        <f t="shared" si="4"/>
        <v>55854.249999999993</v>
      </c>
      <c r="H44" s="48">
        <f t="shared" si="4"/>
        <v>35541.57</v>
      </c>
    </row>
    <row r="45" spans="1:58" ht="15.75">
      <c r="B45" s="47" t="s">
        <v>35</v>
      </c>
      <c r="C45" s="48">
        <v>12651051.020000001</v>
      </c>
      <c r="D45" s="48">
        <v>12969177.530000001</v>
      </c>
      <c r="E45" s="48">
        <v>9875307.8499999996</v>
      </c>
      <c r="F45" s="48">
        <f t="shared" si="4"/>
        <v>10715892.82</v>
      </c>
      <c r="G45" s="48">
        <f t="shared" si="4"/>
        <v>13156235.869999999</v>
      </c>
      <c r="H45" s="48">
        <f t="shared" si="4"/>
        <v>9777005.5199999996</v>
      </c>
    </row>
    <row r="46" spans="1:58" ht="15.75">
      <c r="B46" s="47" t="s">
        <v>36</v>
      </c>
      <c r="C46" s="48">
        <v>177648.75999999998</v>
      </c>
      <c r="D46" s="48">
        <v>203291.12</v>
      </c>
      <c r="E46" s="48">
        <v>179270.77000000002</v>
      </c>
      <c r="F46" s="48">
        <f t="shared" si="4"/>
        <v>190547.19</v>
      </c>
      <c r="G46" s="48">
        <f t="shared" si="4"/>
        <v>212171.69999999998</v>
      </c>
      <c r="H46" s="48">
        <f t="shared" si="4"/>
        <v>139534.80000000002</v>
      </c>
    </row>
    <row r="47" spans="1:58" ht="15.75">
      <c r="B47" s="47" t="s">
        <v>37</v>
      </c>
      <c r="C47" s="48">
        <v>19228305.310000002</v>
      </c>
      <c r="D47" s="48">
        <v>19870526.510000002</v>
      </c>
      <c r="E47" s="48">
        <v>14873731.179999998</v>
      </c>
      <c r="F47" s="48">
        <f t="shared" si="4"/>
        <v>17555392.709999997</v>
      </c>
      <c r="G47" s="48">
        <f t="shared" si="4"/>
        <v>18842900.710000001</v>
      </c>
      <c r="H47" s="48">
        <f t="shared" si="4"/>
        <v>12695635.5</v>
      </c>
    </row>
    <row r="48" spans="1:58" ht="15.75">
      <c r="B48" s="47" t="s">
        <v>38</v>
      </c>
      <c r="C48" s="48">
        <v>105384.11999999998</v>
      </c>
      <c r="D48" s="48">
        <v>128342.03</v>
      </c>
      <c r="E48" s="48">
        <v>163340.85999999999</v>
      </c>
      <c r="F48" s="48">
        <f t="shared" si="4"/>
        <v>780004.70000000007</v>
      </c>
      <c r="G48" s="48">
        <f t="shared" si="4"/>
        <v>1943496.1500000001</v>
      </c>
      <c r="H48" s="48">
        <f t="shared" si="4"/>
        <v>1545952.51</v>
      </c>
    </row>
    <row r="49" spans="2:8" ht="15.75">
      <c r="B49" s="47" t="s">
        <v>39</v>
      </c>
      <c r="C49" s="48">
        <v>624231.73999999987</v>
      </c>
      <c r="D49" s="48">
        <v>421077.91999999993</v>
      </c>
      <c r="E49" s="48">
        <v>430623.91</v>
      </c>
      <c r="F49" s="48">
        <f t="shared" si="4"/>
        <v>433657.61999999994</v>
      </c>
      <c r="G49" s="48">
        <f t="shared" si="4"/>
        <v>332958.86000000004</v>
      </c>
      <c r="H49" s="48">
        <f t="shared" si="4"/>
        <v>214866.24</v>
      </c>
    </row>
  </sheetData>
  <hyperlinks>
    <hyperlink ref="B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V211"/>
  <sheetViews>
    <sheetView workbookViewId="0">
      <pane xSplit="1" ySplit="7" topLeftCell="BF188" activePane="bottomRight" state="frozen"/>
      <selection pane="topRight" activeCell="B1" sqref="B1"/>
      <selection pane="bottomLeft" activeCell="A8" sqref="A8"/>
      <selection pane="bottomRight" activeCell="BN213" sqref="BN213"/>
    </sheetView>
  </sheetViews>
  <sheetFormatPr defaultRowHeight="15.75"/>
  <cols>
    <col min="1" max="1" width="14.140625" style="1" customWidth="1"/>
    <col min="2" max="2" width="20.42578125" style="1" customWidth="1"/>
    <col min="3" max="3" width="12.42578125" style="1" bestFit="1" customWidth="1"/>
    <col min="4" max="5" width="10.28515625" style="1" bestFit="1" customWidth="1"/>
    <col min="6" max="7" width="11.28515625" style="1" bestFit="1" customWidth="1"/>
    <col min="8" max="9" width="9.42578125" style="1" bestFit="1" customWidth="1"/>
    <col min="10" max="11" width="11.42578125" style="1" bestFit="1" customWidth="1"/>
    <col min="12" max="12" width="12.5703125" style="1" bestFit="1" customWidth="1"/>
    <col min="13" max="14" width="10.28515625" style="1" bestFit="1" customWidth="1"/>
    <col min="15" max="15" width="11.42578125" style="1" bestFit="1" customWidth="1"/>
    <col min="16" max="16" width="11.28515625" style="1" bestFit="1" customWidth="1"/>
    <col min="17" max="18" width="9.42578125" style="1" bestFit="1" customWidth="1"/>
    <col min="19" max="19" width="11.42578125" style="1" bestFit="1" customWidth="1"/>
    <col min="20" max="20" width="11.28515625" style="1" bestFit="1" customWidth="1"/>
    <col min="21" max="21" width="11.42578125" style="1" bestFit="1" customWidth="1"/>
    <col min="22" max="22" width="11.28515625" style="1" bestFit="1" customWidth="1"/>
    <col min="23" max="24" width="10.28515625" style="1" bestFit="1" customWidth="1"/>
    <col min="25" max="25" width="11.42578125" style="1" bestFit="1" customWidth="1"/>
    <col min="26" max="27" width="9.42578125" style="1" bestFit="1" customWidth="1"/>
    <col min="28" max="29" width="11.42578125" style="1" bestFit="1" customWidth="1"/>
    <col min="30" max="30" width="12.5703125" style="1" bestFit="1" customWidth="1"/>
    <col min="31" max="31" width="10.140625" style="1" bestFit="1" customWidth="1"/>
    <col min="32" max="33" width="11.42578125" style="1" bestFit="1" customWidth="1"/>
    <col min="34" max="34" width="11.28515625" style="1" bestFit="1" customWidth="1"/>
    <col min="35" max="37" width="9.42578125" style="1" bestFit="1" customWidth="1"/>
    <col min="38" max="38" width="11.42578125" style="1" bestFit="1" customWidth="1"/>
    <col min="39" max="39" width="12.42578125" style="1" bestFit="1" customWidth="1"/>
    <col min="40" max="40" width="9.42578125" style="1" bestFit="1" customWidth="1"/>
    <col min="41" max="41" width="11.42578125" style="1" bestFit="1" customWidth="1"/>
    <col min="42" max="42" width="11.28515625" style="1" bestFit="1" customWidth="1"/>
    <col min="43" max="43" width="11.42578125" style="1" bestFit="1" customWidth="1"/>
    <col min="44" max="45" width="9.42578125" style="1" bestFit="1" customWidth="1"/>
    <col min="46" max="46" width="11.42578125" style="1" bestFit="1" customWidth="1"/>
    <col min="47" max="47" width="10.28515625" style="1" bestFit="1" customWidth="1"/>
    <col min="48" max="48" width="12.5703125" style="1" bestFit="1" customWidth="1"/>
    <col min="49" max="49" width="11.42578125" style="1" bestFit="1" customWidth="1"/>
    <col min="50" max="50" width="10.28515625" style="1" bestFit="1" customWidth="1"/>
    <col min="51" max="51" width="11.42578125" style="1" bestFit="1" customWidth="1"/>
    <col min="52" max="52" width="11.28515625" style="1" bestFit="1" customWidth="1"/>
    <col min="53" max="54" width="9.42578125" style="1" bestFit="1" customWidth="1"/>
    <col min="55" max="55" width="11.42578125" style="1" bestFit="1" customWidth="1"/>
    <col min="56" max="56" width="18.28515625" style="1" bestFit="1" customWidth="1"/>
    <col min="57" max="57" width="10.28515625" style="1" bestFit="1" customWidth="1"/>
    <col min="58" max="58" width="11.28515625" style="1" bestFit="1" customWidth="1"/>
    <col min="59" max="59" width="9.42578125" style="1" bestFit="1" customWidth="1"/>
    <col min="60" max="60" width="10.140625" style="1" bestFit="1" customWidth="1"/>
    <col min="61" max="61" width="9.42578125" style="1" bestFit="1" customWidth="1"/>
    <col min="62" max="62" width="10.140625" style="1" bestFit="1" customWidth="1"/>
    <col min="63" max="64" width="9.42578125" style="1" bestFit="1" customWidth="1"/>
    <col min="65" max="65" width="11.42578125" style="1" bestFit="1" customWidth="1"/>
    <col min="66" max="73" width="9.42578125" style="1" bestFit="1" customWidth="1"/>
    <col min="74" max="74" width="11.42578125" style="1" bestFit="1" customWidth="1"/>
    <col min="75" max="16384" width="9.140625" style="1"/>
  </cols>
  <sheetData>
    <row r="1" spans="1:74">
      <c r="A1" s="1" t="s">
        <v>124</v>
      </c>
    </row>
    <row r="2" spans="1:74">
      <c r="A2" s="1" t="s">
        <v>1</v>
      </c>
      <c r="B2" s="1" t="s">
        <v>87</v>
      </c>
    </row>
    <row r="3" spans="1:74">
      <c r="A3" s="59" t="s">
        <v>92</v>
      </c>
      <c r="B3" s="123">
        <v>42824</v>
      </c>
    </row>
    <row r="4" spans="1:74">
      <c r="A4" s="1" t="s">
        <v>93</v>
      </c>
      <c r="B4" s="4" t="s">
        <v>2</v>
      </c>
    </row>
    <row r="5" spans="1:74">
      <c r="A5" s="62" t="s">
        <v>23</v>
      </c>
      <c r="B5" s="169" t="s">
        <v>54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1"/>
      <c r="AC5" s="172" t="s">
        <v>55</v>
      </c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72" t="s">
        <v>56</v>
      </c>
      <c r="BF5" s="173"/>
      <c r="BG5" s="173"/>
      <c r="BH5" s="173"/>
      <c r="BI5" s="173"/>
      <c r="BJ5" s="173"/>
      <c r="BK5" s="173"/>
      <c r="BL5" s="173"/>
      <c r="BM5" s="174"/>
      <c r="BN5" s="173" t="s">
        <v>57</v>
      </c>
      <c r="BO5" s="173"/>
      <c r="BP5" s="173"/>
      <c r="BQ5" s="173"/>
      <c r="BR5" s="173"/>
      <c r="BS5" s="173"/>
      <c r="BT5" s="173"/>
      <c r="BU5" s="173"/>
      <c r="BV5" s="173"/>
    </row>
    <row r="6" spans="1:74" ht="15.75" customHeight="1">
      <c r="A6" s="104" t="s">
        <v>94</v>
      </c>
      <c r="B6" s="169" t="s">
        <v>95</v>
      </c>
      <c r="C6" s="170"/>
      <c r="D6" s="170"/>
      <c r="E6" s="170"/>
      <c r="F6" s="170"/>
      <c r="G6" s="170"/>
      <c r="H6" s="170"/>
      <c r="I6" s="170"/>
      <c r="J6" s="170"/>
      <c r="K6" s="169" t="s">
        <v>96</v>
      </c>
      <c r="L6" s="170"/>
      <c r="M6" s="170"/>
      <c r="N6" s="170"/>
      <c r="O6" s="170"/>
      <c r="P6" s="170"/>
      <c r="Q6" s="170"/>
      <c r="R6" s="170"/>
      <c r="S6" s="170"/>
      <c r="T6" s="169" t="s">
        <v>97</v>
      </c>
      <c r="U6" s="170"/>
      <c r="V6" s="170"/>
      <c r="W6" s="170"/>
      <c r="X6" s="170"/>
      <c r="Y6" s="170"/>
      <c r="Z6" s="170"/>
      <c r="AA6" s="170"/>
      <c r="AB6" s="171"/>
      <c r="AC6" s="175" t="s">
        <v>95</v>
      </c>
      <c r="AD6" s="176"/>
      <c r="AE6" s="176"/>
      <c r="AF6" s="176"/>
      <c r="AG6" s="176"/>
      <c r="AH6" s="176"/>
      <c r="AI6" s="176"/>
      <c r="AJ6" s="176"/>
      <c r="AK6" s="176"/>
      <c r="AL6" s="177" t="s">
        <v>96</v>
      </c>
      <c r="AM6" s="176"/>
      <c r="AN6" s="176"/>
      <c r="AO6" s="176"/>
      <c r="AP6" s="176"/>
      <c r="AQ6" s="176"/>
      <c r="AR6" s="176"/>
      <c r="AS6" s="176"/>
      <c r="AT6" s="178"/>
      <c r="AU6" s="176" t="s">
        <v>97</v>
      </c>
      <c r="AV6" s="176"/>
      <c r="AW6" s="176"/>
      <c r="AX6" s="176"/>
      <c r="AY6" s="176"/>
      <c r="AZ6" s="176"/>
      <c r="BA6" s="176"/>
      <c r="BB6" s="176"/>
      <c r="BC6" s="176"/>
      <c r="BD6" s="109" t="s">
        <v>80</v>
      </c>
      <c r="BE6" s="175" t="s">
        <v>96</v>
      </c>
      <c r="BF6" s="176"/>
      <c r="BG6" s="176"/>
      <c r="BH6" s="176"/>
      <c r="BI6" s="176"/>
      <c r="BJ6" s="176"/>
      <c r="BK6" s="176"/>
      <c r="BL6" s="176"/>
      <c r="BM6" s="179"/>
      <c r="BN6" s="176" t="s">
        <v>96</v>
      </c>
      <c r="BO6" s="176"/>
      <c r="BP6" s="176"/>
      <c r="BQ6" s="176"/>
      <c r="BR6" s="176"/>
      <c r="BS6" s="176"/>
      <c r="BT6" s="176"/>
      <c r="BU6" s="176"/>
      <c r="BV6" s="176"/>
    </row>
    <row r="7" spans="1:74">
      <c r="A7" s="72" t="s">
        <v>91</v>
      </c>
      <c r="B7" s="102" t="s">
        <v>5</v>
      </c>
      <c r="C7" s="102" t="s">
        <v>9</v>
      </c>
      <c r="D7" s="102" t="s">
        <v>58</v>
      </c>
      <c r="E7" s="102" t="s">
        <v>59</v>
      </c>
      <c r="F7" s="102" t="s">
        <v>7</v>
      </c>
      <c r="G7" s="102" t="s">
        <v>3</v>
      </c>
      <c r="H7" s="102" t="s">
        <v>8</v>
      </c>
      <c r="I7" s="102" t="s">
        <v>6</v>
      </c>
      <c r="J7" s="102" t="s">
        <v>60</v>
      </c>
      <c r="K7" s="102" t="s">
        <v>5</v>
      </c>
      <c r="L7" s="102" t="s">
        <v>9</v>
      </c>
      <c r="M7" s="102" t="s">
        <v>58</v>
      </c>
      <c r="N7" s="102" t="s">
        <v>59</v>
      </c>
      <c r="O7" s="102" t="s">
        <v>7</v>
      </c>
      <c r="P7" s="102" t="s">
        <v>3</v>
      </c>
      <c r="Q7" s="102" t="s">
        <v>8</v>
      </c>
      <c r="R7" s="102" t="s">
        <v>6</v>
      </c>
      <c r="S7" s="102" t="s">
        <v>60</v>
      </c>
      <c r="T7" s="102" t="s">
        <v>5</v>
      </c>
      <c r="U7" s="102" t="s">
        <v>9</v>
      </c>
      <c r="V7" s="102" t="s">
        <v>58</v>
      </c>
      <c r="W7" s="102" t="s">
        <v>59</v>
      </c>
      <c r="X7" s="102" t="s">
        <v>7</v>
      </c>
      <c r="Y7" s="102" t="s">
        <v>3</v>
      </c>
      <c r="Z7" s="102" t="s">
        <v>8</v>
      </c>
      <c r="AA7" s="102" t="s">
        <v>6</v>
      </c>
      <c r="AB7" s="102" t="s">
        <v>60</v>
      </c>
      <c r="AC7" s="63" t="s">
        <v>5</v>
      </c>
      <c r="AD7" s="64" t="s">
        <v>9</v>
      </c>
      <c r="AE7" s="65" t="s">
        <v>58</v>
      </c>
      <c r="AF7" s="64" t="s">
        <v>59</v>
      </c>
      <c r="AG7" s="64" t="s">
        <v>7</v>
      </c>
      <c r="AH7" s="64" t="s">
        <v>3</v>
      </c>
      <c r="AI7" s="66" t="s">
        <v>8</v>
      </c>
      <c r="AJ7" s="66" t="s">
        <v>6</v>
      </c>
      <c r="AK7" s="66" t="s">
        <v>60</v>
      </c>
      <c r="AL7" s="105" t="s">
        <v>5</v>
      </c>
      <c r="AM7" s="64" t="s">
        <v>9</v>
      </c>
      <c r="AN7" s="64" t="s">
        <v>58</v>
      </c>
      <c r="AO7" s="64" t="s">
        <v>59</v>
      </c>
      <c r="AP7" s="64" t="s">
        <v>7</v>
      </c>
      <c r="AQ7" s="64" t="s">
        <v>3</v>
      </c>
      <c r="AR7" s="66" t="s">
        <v>8</v>
      </c>
      <c r="AS7" s="66" t="s">
        <v>6</v>
      </c>
      <c r="AT7" s="67" t="s">
        <v>60</v>
      </c>
      <c r="AU7" s="64" t="s">
        <v>5</v>
      </c>
      <c r="AV7" s="64" t="s">
        <v>9</v>
      </c>
      <c r="AW7" s="64" t="s">
        <v>58</v>
      </c>
      <c r="AX7" s="64" t="s">
        <v>59</v>
      </c>
      <c r="AY7" s="64" t="s">
        <v>7</v>
      </c>
      <c r="AZ7" s="64" t="s">
        <v>3</v>
      </c>
      <c r="BA7" s="66" t="s">
        <v>8</v>
      </c>
      <c r="BB7" s="66" t="s">
        <v>6</v>
      </c>
      <c r="BC7" s="66" t="s">
        <v>60</v>
      </c>
      <c r="BD7" s="109" t="s">
        <v>5</v>
      </c>
      <c r="BE7" s="63" t="s">
        <v>5</v>
      </c>
      <c r="BF7" s="64" t="s">
        <v>9</v>
      </c>
      <c r="BG7" s="64" t="s">
        <v>58</v>
      </c>
      <c r="BH7" s="64" t="s">
        <v>59</v>
      </c>
      <c r="BI7" s="64" t="s">
        <v>7</v>
      </c>
      <c r="BJ7" s="64" t="s">
        <v>3</v>
      </c>
      <c r="BK7" s="66" t="s">
        <v>8</v>
      </c>
      <c r="BL7" s="66" t="s">
        <v>6</v>
      </c>
      <c r="BM7" s="68" t="s">
        <v>60</v>
      </c>
      <c r="BN7" s="64" t="s">
        <v>5</v>
      </c>
      <c r="BO7" s="64" t="s">
        <v>9</v>
      </c>
      <c r="BP7" s="64" t="s">
        <v>58</v>
      </c>
      <c r="BQ7" s="64" t="s">
        <v>59</v>
      </c>
      <c r="BR7" s="64" t="s">
        <v>7</v>
      </c>
      <c r="BS7" s="64" t="s">
        <v>3</v>
      </c>
      <c r="BT7" s="66" t="s">
        <v>8</v>
      </c>
      <c r="BU7" s="66" t="s">
        <v>6</v>
      </c>
      <c r="BV7" s="66" t="s">
        <v>60</v>
      </c>
    </row>
    <row r="8" spans="1:74">
      <c r="A8" s="7">
        <v>36721.875</v>
      </c>
      <c r="B8" s="75">
        <v>14392330</v>
      </c>
      <c r="C8" s="76">
        <v>61133281.430000007</v>
      </c>
      <c r="D8" s="76">
        <v>816320.21</v>
      </c>
      <c r="E8" s="76">
        <v>1325758.93</v>
      </c>
      <c r="F8" s="76">
        <v>6266403.6499999985</v>
      </c>
      <c r="G8" s="77">
        <f t="shared" ref="G8:G43" si="0">SUM(D8:F8)</f>
        <v>8408482.7899999991</v>
      </c>
      <c r="H8" s="78">
        <f>G8/C8</f>
        <v>0.13754345576276714</v>
      </c>
      <c r="I8" s="79">
        <f t="shared" ref="I8:I43" si="1">C8/B8</f>
        <v>4.2476292184795659</v>
      </c>
      <c r="J8" s="79">
        <f t="shared" ref="J8:J43" si="2">(C8+D8+E8)/B8</f>
        <v>4.3964639894999635</v>
      </c>
      <c r="K8" s="80">
        <v>29283141</v>
      </c>
      <c r="L8" s="81">
        <v>125107147.52999996</v>
      </c>
      <c r="M8" s="81">
        <v>240191.55</v>
      </c>
      <c r="N8" s="81">
        <v>2270180.81</v>
      </c>
      <c r="O8" s="81">
        <v>12869288.610000003</v>
      </c>
      <c r="P8" s="77">
        <f t="shared" ref="P8:P71" si="3">SUM(M8:O8)</f>
        <v>15379660.970000003</v>
      </c>
      <c r="Q8" s="78">
        <f>P8/L8</f>
        <v>0.12293191295335106</v>
      </c>
      <c r="R8" s="79">
        <f t="shared" ref="R8:R43" si="4">L8/K8</f>
        <v>4.2723267811332111</v>
      </c>
      <c r="S8" s="82">
        <f t="shared" ref="S8:S43" si="5">(L8+M8+N8)/K8</f>
        <v>4.3580543456728211</v>
      </c>
      <c r="T8" s="81">
        <v>3509424</v>
      </c>
      <c r="U8" s="81">
        <v>19310386.59999999</v>
      </c>
      <c r="V8" s="81">
        <v>4562597.6900000004</v>
      </c>
      <c r="W8" s="81">
        <v>353416.6</v>
      </c>
      <c r="X8" s="81">
        <v>1220410.27</v>
      </c>
      <c r="Y8" s="81">
        <f t="shared" ref="Y8:Y43" si="6">SUM(V8:X8)</f>
        <v>6136424.5600000005</v>
      </c>
      <c r="Z8" s="83">
        <f>Y8/U8</f>
        <v>0.3177784415771357</v>
      </c>
      <c r="AA8" s="79">
        <f>U8/T8</f>
        <v>5.5024376079949278</v>
      </c>
      <c r="AB8" s="79">
        <f t="shared" ref="AB8:AB43" si="7">(U8+V8+W8)/T8</f>
        <v>6.903241355276533</v>
      </c>
      <c r="AC8" s="84">
        <v>14788863</v>
      </c>
      <c r="AD8" s="76">
        <v>76083382.960000038</v>
      </c>
      <c r="AE8" s="76">
        <v>1220291.5900000001</v>
      </c>
      <c r="AF8" s="76">
        <v>6713551.339999998</v>
      </c>
      <c r="AG8" s="76">
        <v>7366121.7299999986</v>
      </c>
      <c r="AH8" s="81">
        <f t="shared" ref="AH8:AH43" si="8">SUM(AE8:AG8)</f>
        <v>15299964.659999996</v>
      </c>
      <c r="AI8" s="85">
        <f>AH8/AD8</f>
        <v>0.20109469459374299</v>
      </c>
      <c r="AJ8" s="79">
        <f t="shared" ref="AJ8:AJ43" si="9">AD8/AC8</f>
        <v>5.1446404608657232</v>
      </c>
      <c r="AK8" s="79">
        <f t="shared" ref="AK8:AK43" si="10">(AD8+AE8+AF8)/AC8</f>
        <v>5.6811146259181688</v>
      </c>
      <c r="AL8" s="86">
        <v>69103836</v>
      </c>
      <c r="AM8" s="77">
        <v>248043314.18000007</v>
      </c>
      <c r="AN8" s="77">
        <v>414333.29</v>
      </c>
      <c r="AO8" s="77">
        <v>16587420.210000001</v>
      </c>
      <c r="AP8" s="77">
        <v>25582534.93</v>
      </c>
      <c r="AQ8" s="77">
        <f t="shared" ref="AQ8:AQ71" si="11">SUM(AN8:AP8)</f>
        <v>42584288.43</v>
      </c>
      <c r="AR8" s="78">
        <f>AQ8/AM8</f>
        <v>0.17168085570368341</v>
      </c>
      <c r="AS8" s="79">
        <f t="shared" ref="AS8:AS43" si="12">AM8/AL8</f>
        <v>3.5894290178044539</v>
      </c>
      <c r="AT8" s="82">
        <f t="shared" ref="AT8:AT43" si="13">(AM8+AN8+AO8)/AL8</f>
        <v>3.8354609964054682</v>
      </c>
      <c r="AU8" s="77">
        <v>4049173</v>
      </c>
      <c r="AV8" s="77">
        <v>28289314.949999984</v>
      </c>
      <c r="AW8" s="77">
        <v>3258968.73</v>
      </c>
      <c r="AX8" s="77">
        <v>686503.36</v>
      </c>
      <c r="AY8" s="77">
        <v>2720254.03</v>
      </c>
      <c r="AZ8" s="77">
        <f t="shared" ref="AZ8:AZ43" si="14">SUM(AW8:AY8)</f>
        <v>6665726.1199999992</v>
      </c>
      <c r="BA8" s="78">
        <f>AZ8/AV8</f>
        <v>0.23562698961715237</v>
      </c>
      <c r="BB8" s="79">
        <f t="shared" ref="BB8:BB43" si="15">AV8/AU8</f>
        <v>6.9864426513759685</v>
      </c>
      <c r="BC8" s="79">
        <f t="shared" ref="BC8:BC39" si="16">(AV8+AW8+AX8)/AU8</f>
        <v>7.9608322588340839</v>
      </c>
      <c r="BD8" s="86">
        <v>49079694</v>
      </c>
      <c r="BE8" s="110">
        <v>99809</v>
      </c>
      <c r="BF8" s="88">
        <v>354458.74</v>
      </c>
      <c r="BG8" s="77">
        <v>0</v>
      </c>
      <c r="BH8" s="88">
        <v>19495.23</v>
      </c>
      <c r="BI8" s="88">
        <v>0</v>
      </c>
      <c r="BJ8" s="88">
        <f t="shared" ref="BJ8:BJ43" si="17">SUM(BG8:BI8)</f>
        <v>19495.23</v>
      </c>
      <c r="BK8" s="78">
        <f>BJ8/BF8</f>
        <v>5.4999998025158023E-2</v>
      </c>
      <c r="BL8" s="79">
        <f t="shared" ref="BL8:BL43" si="18">BF8/BE8</f>
        <v>3.5513705176887855</v>
      </c>
      <c r="BM8" s="87">
        <f t="shared" ref="BM8:BM43" si="19">(BF8+BG8+BH8)/BE8</f>
        <v>3.7466958891482731</v>
      </c>
      <c r="BN8" s="81"/>
      <c r="BO8" s="81"/>
      <c r="BP8" s="77"/>
      <c r="BQ8" s="77"/>
      <c r="BR8" s="77"/>
      <c r="BS8" s="77"/>
      <c r="BT8" s="89"/>
      <c r="BU8" s="79"/>
      <c r="BV8" s="82"/>
    </row>
    <row r="9" spans="1:74">
      <c r="A9" s="7">
        <v>36752.3125</v>
      </c>
      <c r="B9" s="75">
        <v>14737052</v>
      </c>
      <c r="C9" s="76">
        <v>58986349.049999982</v>
      </c>
      <c r="D9" s="76">
        <v>811026.76</v>
      </c>
      <c r="E9" s="76">
        <v>1395663.25</v>
      </c>
      <c r="F9" s="76">
        <v>6151151.1399999969</v>
      </c>
      <c r="G9" s="77">
        <f t="shared" si="0"/>
        <v>8357841.1499999966</v>
      </c>
      <c r="H9" s="78">
        <f t="shared" ref="H9:H43" si="20">G9/C9</f>
        <v>0.14169110793609965</v>
      </c>
      <c r="I9" s="79">
        <f t="shared" si="1"/>
        <v>4.0025881058165487</v>
      </c>
      <c r="J9" s="79">
        <f t="shared" si="2"/>
        <v>4.1523256523760637</v>
      </c>
      <c r="K9" s="80">
        <v>27987932</v>
      </c>
      <c r="L9" s="81">
        <v>112738897.08999996</v>
      </c>
      <c r="M9" s="81">
        <v>248708.68</v>
      </c>
      <c r="N9" s="81">
        <v>2355560.0499999998</v>
      </c>
      <c r="O9" s="81">
        <v>11614330.880000001</v>
      </c>
      <c r="P9" s="77">
        <f t="shared" si="3"/>
        <v>14218599.610000001</v>
      </c>
      <c r="Q9" s="78">
        <f t="shared" ref="Q9:Q43" si="21">P9/L9</f>
        <v>0.1261197330913148</v>
      </c>
      <c r="R9" s="79">
        <f t="shared" si="4"/>
        <v>4.0281253037916471</v>
      </c>
      <c r="S9" s="82">
        <f t="shared" si="5"/>
        <v>4.1211750057131757</v>
      </c>
      <c r="T9" s="81">
        <v>3576872</v>
      </c>
      <c r="U9" s="81">
        <v>19713078.359999996</v>
      </c>
      <c r="V9" s="81">
        <v>4612537.18</v>
      </c>
      <c r="W9" s="81">
        <v>354341.79</v>
      </c>
      <c r="X9" s="81">
        <v>1245382.79</v>
      </c>
      <c r="Y9" s="81">
        <f t="shared" si="6"/>
        <v>6212261.7599999998</v>
      </c>
      <c r="Z9" s="83">
        <f t="shared" ref="Z9:Z43" si="22">Y9/U9</f>
        <v>0.31513402658639872</v>
      </c>
      <c r="AA9" s="79">
        <f t="shared" ref="AA9:AA43" si="23">U9/T9</f>
        <v>5.5112618958687918</v>
      </c>
      <c r="AB9" s="79">
        <f t="shared" si="7"/>
        <v>6.89987154418721</v>
      </c>
      <c r="AC9" s="84">
        <v>19335070</v>
      </c>
      <c r="AD9" s="76">
        <v>66998664.390000008</v>
      </c>
      <c r="AE9" s="76">
        <v>1233074.7</v>
      </c>
      <c r="AF9" s="76">
        <v>6921403.3699999955</v>
      </c>
      <c r="AG9" s="76">
        <v>6359171.7899999972</v>
      </c>
      <c r="AH9" s="81">
        <f t="shared" si="8"/>
        <v>14513649.859999992</v>
      </c>
      <c r="AI9" s="85">
        <f t="shared" ref="AI9:AI43" si="24">AH9/AD9</f>
        <v>0.21662595802680285</v>
      </c>
      <c r="AJ9" s="79">
        <f t="shared" si="9"/>
        <v>3.4651368932204543</v>
      </c>
      <c r="AK9" s="79">
        <f t="shared" si="10"/>
        <v>3.886882357291698</v>
      </c>
      <c r="AL9" s="86">
        <v>67992624</v>
      </c>
      <c r="AM9" s="77">
        <v>218984288.09999996</v>
      </c>
      <c r="AN9" s="77">
        <v>402316.77</v>
      </c>
      <c r="AO9" s="77">
        <v>16342586.959999997</v>
      </c>
      <c r="AP9" s="77">
        <v>22476907.339999977</v>
      </c>
      <c r="AQ9" s="77">
        <f t="shared" si="11"/>
        <v>39221811.069999978</v>
      </c>
      <c r="AR9" s="78">
        <f t="shared" ref="AR9:AR43" si="25">AQ9/AM9</f>
        <v>0.17910787760302327</v>
      </c>
      <c r="AS9" s="79">
        <f t="shared" si="12"/>
        <v>3.2207065298730044</v>
      </c>
      <c r="AT9" s="82">
        <f t="shared" si="13"/>
        <v>3.4669818277641409</v>
      </c>
      <c r="AU9" s="77">
        <v>4172234</v>
      </c>
      <c r="AV9" s="77">
        <v>29482247.350000001</v>
      </c>
      <c r="AW9" s="77">
        <v>6614397.2300000032</v>
      </c>
      <c r="AX9" s="77">
        <v>764885.99</v>
      </c>
      <c r="AY9" s="77">
        <v>2866096.3</v>
      </c>
      <c r="AZ9" s="77">
        <f t="shared" si="14"/>
        <v>10245379.520000003</v>
      </c>
      <c r="BA9" s="78">
        <f t="shared" ref="BA9:BA43" si="26">AZ9/AV9</f>
        <v>0.34751012697137562</v>
      </c>
      <c r="BB9" s="79">
        <f t="shared" si="15"/>
        <v>7.0662976597189902</v>
      </c>
      <c r="BC9" s="79">
        <f t="shared" si="16"/>
        <v>8.8349624134216835</v>
      </c>
      <c r="BD9" s="86">
        <v>48066831</v>
      </c>
      <c r="BE9" s="110">
        <v>108334</v>
      </c>
      <c r="BF9" s="88">
        <v>332719.78000000003</v>
      </c>
      <c r="BG9" s="77">
        <v>0</v>
      </c>
      <c r="BH9" s="88">
        <v>18299.59</v>
      </c>
      <c r="BI9" s="88">
        <v>0</v>
      </c>
      <c r="BJ9" s="88">
        <f t="shared" si="17"/>
        <v>18299.59</v>
      </c>
      <c r="BK9" s="78">
        <f t="shared" ref="BK9:BK43" si="27">BJ9/BF9</f>
        <v>5.5000006311617534E-2</v>
      </c>
      <c r="BL9" s="79">
        <f t="shared" si="18"/>
        <v>3.0712406077501062</v>
      </c>
      <c r="BM9" s="87">
        <f t="shared" si="19"/>
        <v>3.2401588605608587</v>
      </c>
      <c r="BN9" s="81"/>
      <c r="BO9" s="81"/>
      <c r="BP9" s="77"/>
      <c r="BQ9" s="77"/>
      <c r="BR9" s="77"/>
      <c r="BS9" s="77"/>
      <c r="BT9" s="89"/>
      <c r="BU9" s="79"/>
      <c r="BV9" s="82"/>
    </row>
    <row r="10" spans="1:74">
      <c r="A10" s="7">
        <v>36782.75</v>
      </c>
      <c r="B10" s="75">
        <v>14246557</v>
      </c>
      <c r="C10" s="76">
        <v>66277158.109999992</v>
      </c>
      <c r="D10" s="76">
        <v>866042</v>
      </c>
      <c r="E10" s="76">
        <v>1300632.76</v>
      </c>
      <c r="F10" s="76">
        <v>6954652.2300000023</v>
      </c>
      <c r="G10" s="77">
        <f t="shared" si="0"/>
        <v>9121326.9900000021</v>
      </c>
      <c r="H10" s="78">
        <f t="shared" si="20"/>
        <v>0.13762399067958472</v>
      </c>
      <c r="I10" s="79">
        <f t="shared" si="1"/>
        <v>4.652152664675401</v>
      </c>
      <c r="J10" s="79">
        <f t="shared" si="2"/>
        <v>4.8042367619067532</v>
      </c>
      <c r="K10" s="80">
        <v>29042535</v>
      </c>
      <c r="L10" s="81">
        <v>138391261.73999998</v>
      </c>
      <c r="M10" s="81">
        <v>233821.48</v>
      </c>
      <c r="N10" s="81">
        <v>2569000.7599999998</v>
      </c>
      <c r="O10" s="81">
        <v>14399635.730000002</v>
      </c>
      <c r="P10" s="77">
        <f t="shared" si="3"/>
        <v>17202457.970000003</v>
      </c>
      <c r="Q10" s="78">
        <f t="shared" si="21"/>
        <v>0.12430306475793827</v>
      </c>
      <c r="R10" s="79">
        <f t="shared" si="4"/>
        <v>4.7651233523519894</v>
      </c>
      <c r="S10" s="82">
        <f t="shared" si="5"/>
        <v>4.8616308452412973</v>
      </c>
      <c r="T10" s="81">
        <v>3483300</v>
      </c>
      <c r="U10" s="81">
        <v>21710310.850000001</v>
      </c>
      <c r="V10" s="81">
        <v>4898789.8899999997</v>
      </c>
      <c r="W10" s="81">
        <v>320022.7</v>
      </c>
      <c r="X10" s="81">
        <v>1360171.91</v>
      </c>
      <c r="Y10" s="81">
        <f t="shared" si="6"/>
        <v>6578984.5</v>
      </c>
      <c r="Z10" s="83">
        <f t="shared" si="22"/>
        <v>0.30303502079980582</v>
      </c>
      <c r="AA10" s="79">
        <f t="shared" si="23"/>
        <v>6.2326847673183483</v>
      </c>
      <c r="AB10" s="79">
        <f t="shared" si="7"/>
        <v>7.7309228145723887</v>
      </c>
      <c r="AC10" s="84">
        <v>19174968</v>
      </c>
      <c r="AD10" s="76">
        <v>72597481.899999976</v>
      </c>
      <c r="AE10" s="76">
        <v>1386935.74</v>
      </c>
      <c r="AF10" s="76">
        <v>8971670.799999997</v>
      </c>
      <c r="AG10" s="76">
        <v>6745587.4699999997</v>
      </c>
      <c r="AH10" s="81">
        <f t="shared" si="8"/>
        <v>17104194.009999998</v>
      </c>
      <c r="AI10" s="85">
        <f t="shared" si="24"/>
        <v>0.23560313060941035</v>
      </c>
      <c r="AJ10" s="79">
        <f t="shared" si="9"/>
        <v>3.7860549180577499</v>
      </c>
      <c r="AK10" s="79">
        <f t="shared" si="10"/>
        <v>4.3262699807373846</v>
      </c>
      <c r="AL10" s="86">
        <v>65952019</v>
      </c>
      <c r="AM10" s="77">
        <v>233207795.44999996</v>
      </c>
      <c r="AN10" s="77">
        <v>384106.07</v>
      </c>
      <c r="AO10" s="77">
        <v>16719319.390000001</v>
      </c>
      <c r="AP10" s="77">
        <v>23954541.989999976</v>
      </c>
      <c r="AQ10" s="77">
        <f t="shared" si="11"/>
        <v>41057967.449999973</v>
      </c>
      <c r="AR10" s="78">
        <f t="shared" si="25"/>
        <v>0.17605743997868567</v>
      </c>
      <c r="AS10" s="79">
        <f t="shared" si="12"/>
        <v>3.5360220806886891</v>
      </c>
      <c r="AT10" s="82">
        <f t="shared" si="13"/>
        <v>3.7953534206435737</v>
      </c>
      <c r="AU10" s="77">
        <v>3906625</v>
      </c>
      <c r="AV10" s="77">
        <v>30589477.899999999</v>
      </c>
      <c r="AW10" s="77">
        <v>6379287.9200000009</v>
      </c>
      <c r="AX10" s="77">
        <v>687050.31</v>
      </c>
      <c r="AY10" s="77">
        <v>2996954.29</v>
      </c>
      <c r="AZ10" s="77">
        <f t="shared" si="14"/>
        <v>10063292.52</v>
      </c>
      <c r="BA10" s="78">
        <f t="shared" si="26"/>
        <v>0.32897889113694223</v>
      </c>
      <c r="BB10" s="79">
        <f t="shared" si="15"/>
        <v>7.8301546475538348</v>
      </c>
      <c r="BC10" s="79">
        <f t="shared" si="16"/>
        <v>9.6389635887754785</v>
      </c>
      <c r="BD10" s="86">
        <v>46961854</v>
      </c>
      <c r="BE10" s="110">
        <v>116454</v>
      </c>
      <c r="BF10" s="88">
        <v>448024.46</v>
      </c>
      <c r="BG10" s="77">
        <v>0</v>
      </c>
      <c r="BH10" s="88">
        <v>24641.35</v>
      </c>
      <c r="BI10" s="88">
        <v>0</v>
      </c>
      <c r="BJ10" s="88">
        <f t="shared" si="17"/>
        <v>24641.35</v>
      </c>
      <c r="BK10" s="78">
        <f t="shared" si="27"/>
        <v>5.5000010490498658E-2</v>
      </c>
      <c r="BL10" s="79">
        <f t="shared" si="18"/>
        <v>3.8472225943290916</v>
      </c>
      <c r="BM10" s="87">
        <f t="shared" si="19"/>
        <v>4.0588198773764752</v>
      </c>
      <c r="BN10" s="81"/>
      <c r="BO10" s="81"/>
      <c r="BP10" s="77"/>
      <c r="BQ10" s="77"/>
      <c r="BR10" s="77"/>
      <c r="BS10" s="77"/>
      <c r="BT10" s="89"/>
      <c r="BU10" s="79"/>
      <c r="BV10" s="82"/>
    </row>
    <row r="11" spans="1:74">
      <c r="A11" s="7">
        <v>36813.1875</v>
      </c>
      <c r="B11" s="75">
        <v>13025633</v>
      </c>
      <c r="C11" s="76">
        <v>65579096.389999963</v>
      </c>
      <c r="D11" s="76">
        <v>976700.31</v>
      </c>
      <c r="E11" s="76">
        <v>1180969.3</v>
      </c>
      <c r="F11" s="76">
        <v>6535207.3600000003</v>
      </c>
      <c r="G11" s="77">
        <f t="shared" si="0"/>
        <v>8692876.9700000007</v>
      </c>
      <c r="H11" s="78">
        <f t="shared" si="20"/>
        <v>0.13255560763300731</v>
      </c>
      <c r="I11" s="79">
        <f t="shared" si="1"/>
        <v>5.0346187697749478</v>
      </c>
      <c r="J11" s="79">
        <f t="shared" si="2"/>
        <v>5.2002667355974159</v>
      </c>
      <c r="K11" s="80">
        <v>29403609</v>
      </c>
      <c r="L11" s="81">
        <v>151404541.51000005</v>
      </c>
      <c r="M11" s="81">
        <v>243777.67</v>
      </c>
      <c r="N11" s="81">
        <v>2487417.9500000002</v>
      </c>
      <c r="O11" s="81">
        <v>15813796.850000005</v>
      </c>
      <c r="P11" s="77">
        <f t="shared" si="3"/>
        <v>18544992.470000006</v>
      </c>
      <c r="Q11" s="78">
        <f t="shared" si="21"/>
        <v>0.12248636853984421</v>
      </c>
      <c r="R11" s="79">
        <f t="shared" si="4"/>
        <v>5.1491822486824681</v>
      </c>
      <c r="S11" s="82">
        <f t="shared" si="5"/>
        <v>5.2420686566060661</v>
      </c>
      <c r="T11" s="81">
        <v>3254942</v>
      </c>
      <c r="U11" s="81">
        <v>21214975.330000006</v>
      </c>
      <c r="V11" s="81">
        <v>4229984.84</v>
      </c>
      <c r="W11" s="81">
        <v>279313.27</v>
      </c>
      <c r="X11" s="81">
        <v>1380500.44</v>
      </c>
      <c r="Y11" s="81">
        <f t="shared" si="6"/>
        <v>5889798.5499999989</v>
      </c>
      <c r="Z11" s="83">
        <f t="shared" si="22"/>
        <v>0.27762457690305486</v>
      </c>
      <c r="AA11" s="79">
        <f t="shared" si="23"/>
        <v>6.517773689976659</v>
      </c>
      <c r="AB11" s="79">
        <f t="shared" si="7"/>
        <v>7.903143416994836</v>
      </c>
      <c r="AC11" s="84">
        <v>19574698</v>
      </c>
      <c r="AD11" s="76">
        <v>90222665.600000024</v>
      </c>
      <c r="AE11" s="76">
        <v>1423816.62</v>
      </c>
      <c r="AF11" s="76">
        <v>6943097.8899999969</v>
      </c>
      <c r="AG11" s="76">
        <v>8804741.570000004</v>
      </c>
      <c r="AH11" s="81">
        <f t="shared" si="8"/>
        <v>17171656.080000002</v>
      </c>
      <c r="AI11" s="85">
        <f t="shared" si="24"/>
        <v>0.19032530202698864</v>
      </c>
      <c r="AJ11" s="79">
        <f t="shared" si="9"/>
        <v>4.6091472573421068</v>
      </c>
      <c r="AK11" s="79">
        <f t="shared" si="10"/>
        <v>5.0365824346306658</v>
      </c>
      <c r="AL11" s="86">
        <v>68089160</v>
      </c>
      <c r="AM11" s="77">
        <v>290028823.69000024</v>
      </c>
      <c r="AN11" s="77">
        <v>424032.47</v>
      </c>
      <c r="AO11" s="77">
        <v>17178402.130000003</v>
      </c>
      <c r="AP11" s="77">
        <v>30242129.629999995</v>
      </c>
      <c r="AQ11" s="77">
        <f t="shared" si="11"/>
        <v>47844564.229999997</v>
      </c>
      <c r="AR11" s="78">
        <f t="shared" si="25"/>
        <v>0.16496485977248615</v>
      </c>
      <c r="AS11" s="79">
        <f t="shared" si="12"/>
        <v>4.2595447453016053</v>
      </c>
      <c r="AT11" s="82">
        <f t="shared" si="13"/>
        <v>4.518065111832783</v>
      </c>
      <c r="AU11" s="77">
        <v>4005589</v>
      </c>
      <c r="AV11" s="77">
        <v>31751317.830000009</v>
      </c>
      <c r="AW11" s="77">
        <v>6895900.7399999984</v>
      </c>
      <c r="AX11" s="77">
        <v>710276.02</v>
      </c>
      <c r="AY11" s="77">
        <v>3045246.13</v>
      </c>
      <c r="AZ11" s="77">
        <f t="shared" si="14"/>
        <v>10651422.889999997</v>
      </c>
      <c r="BA11" s="78">
        <f t="shared" si="26"/>
        <v>0.3354639623787859</v>
      </c>
      <c r="BB11" s="79">
        <f t="shared" si="15"/>
        <v>7.9267538007519018</v>
      </c>
      <c r="BC11" s="79">
        <f t="shared" si="16"/>
        <v>9.8256447653516155</v>
      </c>
      <c r="BD11" s="86">
        <v>48679983</v>
      </c>
      <c r="BE11" s="110">
        <v>142557</v>
      </c>
      <c r="BF11" s="88">
        <v>665267.04</v>
      </c>
      <c r="BG11" s="77">
        <v>0</v>
      </c>
      <c r="BH11" s="88">
        <v>35857.89</v>
      </c>
      <c r="BI11" s="88">
        <v>0</v>
      </c>
      <c r="BJ11" s="88">
        <f t="shared" si="17"/>
        <v>35857.89</v>
      </c>
      <c r="BK11" s="78">
        <f t="shared" si="27"/>
        <v>5.3899994805093603E-2</v>
      </c>
      <c r="BL11" s="79">
        <f t="shared" si="18"/>
        <v>4.6666739619941504</v>
      </c>
      <c r="BM11" s="87">
        <f t="shared" si="19"/>
        <v>4.9182076643027006</v>
      </c>
      <c r="BN11" s="81"/>
      <c r="BO11" s="81"/>
      <c r="BP11" s="77"/>
      <c r="BQ11" s="77"/>
      <c r="BR11" s="77"/>
      <c r="BS11" s="77"/>
      <c r="BT11" s="89"/>
      <c r="BU11" s="79"/>
      <c r="BV11" s="82"/>
    </row>
    <row r="12" spans="1:74">
      <c r="A12" s="7">
        <v>36843.625</v>
      </c>
      <c r="B12" s="75">
        <v>14206039</v>
      </c>
      <c r="C12" s="76">
        <v>69166068.599999994</v>
      </c>
      <c r="D12" s="76">
        <v>750364.8</v>
      </c>
      <c r="E12" s="76">
        <v>1413839.83</v>
      </c>
      <c r="F12" s="76">
        <v>7054114.3100000015</v>
      </c>
      <c r="G12" s="77">
        <f t="shared" si="0"/>
        <v>9218318.9400000013</v>
      </c>
      <c r="H12" s="78">
        <f t="shared" si="20"/>
        <v>0.13327805275895069</v>
      </c>
      <c r="I12" s="79">
        <f t="shared" si="1"/>
        <v>4.8687792987193683</v>
      </c>
      <c r="J12" s="79">
        <f t="shared" si="2"/>
        <v>5.0211232863713802</v>
      </c>
      <c r="K12" s="80">
        <v>27964875</v>
      </c>
      <c r="L12" s="81">
        <v>141009847.85000005</v>
      </c>
      <c r="M12" s="81">
        <v>182746.2</v>
      </c>
      <c r="N12" s="81">
        <v>2613441.36</v>
      </c>
      <c r="O12" s="81">
        <v>15033412.289999995</v>
      </c>
      <c r="P12" s="77">
        <f t="shared" si="3"/>
        <v>17829599.849999994</v>
      </c>
      <c r="Q12" s="78">
        <f t="shared" si="21"/>
        <v>0.12644223167282842</v>
      </c>
      <c r="R12" s="79">
        <f t="shared" si="4"/>
        <v>5.0423914946875339</v>
      </c>
      <c r="S12" s="82">
        <f t="shared" si="5"/>
        <v>5.1423807690897974</v>
      </c>
      <c r="T12" s="81">
        <v>3616364</v>
      </c>
      <c r="U12" s="81">
        <v>23631460.909999993</v>
      </c>
      <c r="V12" s="81">
        <v>5362339.51</v>
      </c>
      <c r="W12" s="81">
        <v>299331.09999999998</v>
      </c>
      <c r="X12" s="81">
        <v>1570839.28</v>
      </c>
      <c r="Y12" s="81">
        <f t="shared" si="6"/>
        <v>7232509.8899999997</v>
      </c>
      <c r="Z12" s="83">
        <f t="shared" si="22"/>
        <v>0.3060542857483457</v>
      </c>
      <c r="AA12" s="79">
        <f t="shared" si="23"/>
        <v>6.5345913492115262</v>
      </c>
      <c r="AB12" s="79">
        <f t="shared" si="7"/>
        <v>8.1001612448304421</v>
      </c>
      <c r="AC12" s="84">
        <v>19712587</v>
      </c>
      <c r="AD12" s="76">
        <v>90178068.810000032</v>
      </c>
      <c r="AE12" s="76">
        <v>1304143.19</v>
      </c>
      <c r="AF12" s="76">
        <v>7111658.4100000011</v>
      </c>
      <c r="AG12" s="76">
        <v>8791130.1500000004</v>
      </c>
      <c r="AH12" s="81">
        <f t="shared" si="8"/>
        <v>17206931.75</v>
      </c>
      <c r="AI12" s="85">
        <f t="shared" si="24"/>
        <v>0.19081060369848912</v>
      </c>
      <c r="AJ12" s="79">
        <f t="shared" si="9"/>
        <v>4.5746440490028037</v>
      </c>
      <c r="AK12" s="79">
        <f t="shared" si="10"/>
        <v>5.0015693226870743</v>
      </c>
      <c r="AL12" s="86">
        <v>65554036</v>
      </c>
      <c r="AM12" s="77">
        <v>285982758.80999988</v>
      </c>
      <c r="AN12" s="77">
        <v>483370</v>
      </c>
      <c r="AO12" s="77">
        <v>19758491.879999995</v>
      </c>
      <c r="AP12" s="77">
        <v>29998505.010000009</v>
      </c>
      <c r="AQ12" s="77">
        <f t="shared" si="11"/>
        <v>50240366.890000001</v>
      </c>
      <c r="AR12" s="78">
        <f t="shared" si="25"/>
        <v>0.17567620894019872</v>
      </c>
      <c r="AS12" s="79">
        <f t="shared" si="12"/>
        <v>4.3625499856332244</v>
      </c>
      <c r="AT12" s="82">
        <f t="shared" si="13"/>
        <v>4.6713313073507763</v>
      </c>
      <c r="AU12" s="77">
        <v>4108667</v>
      </c>
      <c r="AV12" s="77">
        <v>32484517.439999994</v>
      </c>
      <c r="AW12" s="77">
        <v>7126960.9399999985</v>
      </c>
      <c r="AX12" s="77">
        <v>842622.69</v>
      </c>
      <c r="AY12" s="77">
        <v>3118122.43</v>
      </c>
      <c r="AZ12" s="77">
        <f t="shared" si="14"/>
        <v>11087706.059999999</v>
      </c>
      <c r="BA12" s="78">
        <f t="shared" si="26"/>
        <v>0.34132278801676424</v>
      </c>
      <c r="BB12" s="79">
        <f t="shared" si="15"/>
        <v>7.9063398031526999</v>
      </c>
      <c r="BC12" s="79">
        <f t="shared" si="16"/>
        <v>9.846040350799905</v>
      </c>
      <c r="BD12" s="86">
        <v>45541965</v>
      </c>
      <c r="BE12" s="110">
        <v>198996</v>
      </c>
      <c r="BF12" s="88">
        <v>748928.8</v>
      </c>
      <c r="BG12" s="77">
        <v>0</v>
      </c>
      <c r="BH12" s="88">
        <v>38794.480000000003</v>
      </c>
      <c r="BI12" s="88">
        <v>0</v>
      </c>
      <c r="BJ12" s="88">
        <f t="shared" si="17"/>
        <v>38794.480000000003</v>
      </c>
      <c r="BK12" s="78">
        <f t="shared" si="27"/>
        <v>5.1799957485945264E-2</v>
      </c>
      <c r="BL12" s="79">
        <f t="shared" si="18"/>
        <v>3.763536955516694</v>
      </c>
      <c r="BM12" s="87">
        <f t="shared" si="19"/>
        <v>3.9584880098092428</v>
      </c>
      <c r="BN12" s="81"/>
      <c r="BO12" s="81"/>
      <c r="BP12" s="77"/>
      <c r="BQ12" s="77"/>
      <c r="BR12" s="77"/>
      <c r="BS12" s="77"/>
      <c r="BT12" s="89"/>
      <c r="BU12" s="79"/>
      <c r="BV12" s="82"/>
    </row>
    <row r="13" spans="1:74">
      <c r="A13" s="7">
        <v>36874.0625</v>
      </c>
      <c r="B13" s="75">
        <v>17580656</v>
      </c>
      <c r="C13" s="76">
        <v>104130000.13999993</v>
      </c>
      <c r="D13" s="76">
        <v>1951058.27</v>
      </c>
      <c r="E13" s="76">
        <v>1551003.32</v>
      </c>
      <c r="F13" s="76">
        <v>10753041.870000007</v>
      </c>
      <c r="G13" s="77">
        <f t="shared" si="0"/>
        <v>14255103.460000006</v>
      </c>
      <c r="H13" s="78">
        <f t="shared" si="20"/>
        <v>0.1368971808396659</v>
      </c>
      <c r="I13" s="79">
        <f t="shared" si="1"/>
        <v>5.9229871820482654</v>
      </c>
      <c r="J13" s="79">
        <f t="shared" si="2"/>
        <v>6.1221868927985348</v>
      </c>
      <c r="K13" s="80">
        <v>29170759</v>
      </c>
      <c r="L13" s="81">
        <v>215197537.91999996</v>
      </c>
      <c r="M13" s="81">
        <v>118288.17</v>
      </c>
      <c r="N13" s="81">
        <v>3563028.1</v>
      </c>
      <c r="O13" s="81">
        <v>23077074.670000002</v>
      </c>
      <c r="P13" s="77">
        <f t="shared" si="3"/>
        <v>26758390.940000001</v>
      </c>
      <c r="Q13" s="78">
        <f t="shared" si="21"/>
        <v>0.12434338793386883</v>
      </c>
      <c r="R13" s="79">
        <f t="shared" si="4"/>
        <v>7.3771662204607003</v>
      </c>
      <c r="S13" s="82">
        <f t="shared" si="5"/>
        <v>7.5033650715087647</v>
      </c>
      <c r="T13" s="81">
        <v>2032493</v>
      </c>
      <c r="U13" s="81">
        <v>31891419.290000014</v>
      </c>
      <c r="V13" s="81">
        <v>8669681.2400000002</v>
      </c>
      <c r="W13" s="81">
        <v>336520.01</v>
      </c>
      <c r="X13" s="81">
        <v>1954248.63</v>
      </c>
      <c r="Y13" s="81">
        <f t="shared" si="6"/>
        <v>10960449.879999999</v>
      </c>
      <c r="Z13" s="83">
        <f t="shared" si="22"/>
        <v>0.34368021630936935</v>
      </c>
      <c r="AA13" s="79">
        <f t="shared" si="23"/>
        <v>15.690789237650518</v>
      </c>
      <c r="AB13" s="79">
        <f t="shared" si="7"/>
        <v>20.121899824501249</v>
      </c>
      <c r="AC13" s="84">
        <v>20871168</v>
      </c>
      <c r="AD13" s="76">
        <v>136201670.91000009</v>
      </c>
      <c r="AE13" s="76">
        <v>1606039.64</v>
      </c>
      <c r="AF13" s="76">
        <v>10217972.140000001</v>
      </c>
      <c r="AG13" s="76">
        <v>13257690.469999995</v>
      </c>
      <c r="AH13" s="81">
        <f t="shared" si="8"/>
        <v>25081702.249999996</v>
      </c>
      <c r="AI13" s="85">
        <f t="shared" si="24"/>
        <v>0.18415120814908056</v>
      </c>
      <c r="AJ13" s="79">
        <f t="shared" si="9"/>
        <v>6.5258288807794607</v>
      </c>
      <c r="AK13" s="79">
        <f t="shared" si="10"/>
        <v>7.0923526028826016</v>
      </c>
      <c r="AL13" s="86">
        <v>68555486</v>
      </c>
      <c r="AM13" s="77">
        <v>444049214.26999992</v>
      </c>
      <c r="AN13" s="77">
        <v>535943.77</v>
      </c>
      <c r="AO13" s="77">
        <v>28116694.20000001</v>
      </c>
      <c r="AP13" s="77">
        <v>46545429.480000019</v>
      </c>
      <c r="AQ13" s="77">
        <f t="shared" si="11"/>
        <v>75198067.450000033</v>
      </c>
      <c r="AR13" s="78">
        <f t="shared" si="25"/>
        <v>0.1693462459417315</v>
      </c>
      <c r="AS13" s="79">
        <f t="shared" si="12"/>
        <v>6.4772236356110131</v>
      </c>
      <c r="AT13" s="82">
        <f t="shared" si="13"/>
        <v>6.8951717772083168</v>
      </c>
      <c r="AU13" s="77">
        <v>4343517</v>
      </c>
      <c r="AV13" s="77">
        <v>39637394.970000014</v>
      </c>
      <c r="AW13" s="77">
        <v>8145085.9500000002</v>
      </c>
      <c r="AX13" s="77">
        <v>978757.42</v>
      </c>
      <c r="AY13" s="77">
        <v>3870796.08</v>
      </c>
      <c r="AZ13" s="77">
        <f t="shared" si="14"/>
        <v>12994639.450000001</v>
      </c>
      <c r="BA13" s="78">
        <f t="shared" si="26"/>
        <v>0.3278378778382165</v>
      </c>
      <c r="BB13" s="79">
        <f t="shared" si="15"/>
        <v>9.1256451787802408</v>
      </c>
      <c r="BC13" s="79">
        <f t="shared" si="16"/>
        <v>11.226211003663625</v>
      </c>
      <c r="BD13" s="86">
        <v>47605928</v>
      </c>
      <c r="BE13" s="110">
        <v>200385</v>
      </c>
      <c r="BF13" s="88">
        <v>1128159.51</v>
      </c>
      <c r="BG13" s="77">
        <v>0</v>
      </c>
      <c r="BH13" s="88">
        <v>0</v>
      </c>
      <c r="BI13" s="88">
        <v>0</v>
      </c>
      <c r="BJ13" s="88">
        <f t="shared" si="17"/>
        <v>0</v>
      </c>
      <c r="BK13" s="78">
        <f t="shared" si="27"/>
        <v>0</v>
      </c>
      <c r="BL13" s="79">
        <f t="shared" si="18"/>
        <v>5.6299598772363204</v>
      </c>
      <c r="BM13" s="87">
        <f t="shared" si="19"/>
        <v>5.6299598772363204</v>
      </c>
      <c r="BN13" s="81"/>
      <c r="BO13" s="81"/>
      <c r="BP13" s="77"/>
      <c r="BQ13" s="77"/>
      <c r="BR13" s="77"/>
      <c r="BS13" s="77"/>
      <c r="BT13" s="89"/>
      <c r="BU13" s="79"/>
      <c r="BV13" s="82"/>
    </row>
    <row r="14" spans="1:74">
      <c r="A14" s="7">
        <v>36904.5</v>
      </c>
      <c r="B14" s="75">
        <v>16329171</v>
      </c>
      <c r="C14" s="76">
        <v>129494764.81999999</v>
      </c>
      <c r="D14" s="76">
        <v>2640933.17</v>
      </c>
      <c r="E14" s="76">
        <v>1224906.6299999999</v>
      </c>
      <c r="F14" s="76">
        <v>13134100.640000001</v>
      </c>
      <c r="G14" s="77">
        <f t="shared" si="0"/>
        <v>16999940.440000001</v>
      </c>
      <c r="H14" s="78">
        <f t="shared" si="20"/>
        <v>0.13127897844851272</v>
      </c>
      <c r="I14" s="79">
        <f t="shared" si="1"/>
        <v>7.930271831925821</v>
      </c>
      <c r="J14" s="79">
        <f t="shared" si="2"/>
        <v>8.1670162324835704</v>
      </c>
      <c r="K14" s="80">
        <v>29737657</v>
      </c>
      <c r="L14" s="81">
        <v>279644411.02999979</v>
      </c>
      <c r="M14" s="81">
        <v>288980.09999999998</v>
      </c>
      <c r="N14" s="81">
        <v>4094602.83</v>
      </c>
      <c r="O14" s="81">
        <v>29927959.129999984</v>
      </c>
      <c r="P14" s="77">
        <f t="shared" si="3"/>
        <v>34311542.059999987</v>
      </c>
      <c r="Q14" s="78">
        <f t="shared" si="21"/>
        <v>0.12269704205287729</v>
      </c>
      <c r="R14" s="79">
        <f t="shared" si="4"/>
        <v>9.4037136493302</v>
      </c>
      <c r="S14" s="82">
        <f t="shared" si="5"/>
        <v>9.5511221331256788</v>
      </c>
      <c r="T14" s="81">
        <v>3207880</v>
      </c>
      <c r="U14" s="81">
        <v>31113587.059999999</v>
      </c>
      <c r="V14" s="81">
        <v>6897875.0600000033</v>
      </c>
      <c r="W14" s="81">
        <v>408413.96</v>
      </c>
      <c r="X14" s="81">
        <v>2277744.17</v>
      </c>
      <c r="Y14" s="81">
        <f t="shared" si="6"/>
        <v>9584033.1900000032</v>
      </c>
      <c r="Z14" s="83">
        <f t="shared" si="22"/>
        <v>0.30803369510297807</v>
      </c>
      <c r="AA14" s="79">
        <f t="shared" si="23"/>
        <v>9.6991118932129634</v>
      </c>
      <c r="AB14" s="79">
        <f t="shared" si="7"/>
        <v>11.976718605434121</v>
      </c>
      <c r="AC14" s="84">
        <v>20137539</v>
      </c>
      <c r="AD14" s="76">
        <v>176784627.98999995</v>
      </c>
      <c r="AE14" s="76">
        <v>1635613.51</v>
      </c>
      <c r="AF14" s="76">
        <v>10941122.869999994</v>
      </c>
      <c r="AG14" s="76">
        <v>17463766.260000005</v>
      </c>
      <c r="AH14" s="81">
        <f t="shared" si="8"/>
        <v>30040502.640000001</v>
      </c>
      <c r="AI14" s="85">
        <f t="shared" si="24"/>
        <v>0.16992711969108129</v>
      </c>
      <c r="AJ14" s="79">
        <f t="shared" si="9"/>
        <v>8.7788596208305272</v>
      </c>
      <c r="AK14" s="79">
        <f t="shared" si="10"/>
        <v>9.4034014965781036</v>
      </c>
      <c r="AL14" s="86">
        <v>68310490</v>
      </c>
      <c r="AM14" s="77">
        <v>571290679.52999997</v>
      </c>
      <c r="AN14" s="77">
        <v>535391.44999999995</v>
      </c>
      <c r="AO14" s="77">
        <v>32060988.409999996</v>
      </c>
      <c r="AP14" s="77">
        <v>60679578.020000026</v>
      </c>
      <c r="AQ14" s="77">
        <f t="shared" si="11"/>
        <v>93275957.880000025</v>
      </c>
      <c r="AR14" s="78">
        <f t="shared" si="25"/>
        <v>0.16327232566919878</v>
      </c>
      <c r="AS14" s="79">
        <f t="shared" si="12"/>
        <v>8.3631471466534641</v>
      </c>
      <c r="AT14" s="82">
        <f t="shared" si="13"/>
        <v>8.8403268574123821</v>
      </c>
      <c r="AU14" s="77">
        <v>3940034</v>
      </c>
      <c r="AV14" s="77">
        <v>37924610.399999991</v>
      </c>
      <c r="AW14" s="77">
        <v>8328468.7399999965</v>
      </c>
      <c r="AX14" s="77">
        <v>1105171.49</v>
      </c>
      <c r="AY14" s="77">
        <v>3659543.11</v>
      </c>
      <c r="AZ14" s="77">
        <f t="shared" si="14"/>
        <v>13093183.339999996</v>
      </c>
      <c r="BA14" s="78">
        <f t="shared" si="26"/>
        <v>0.34524239542352686</v>
      </c>
      <c r="BB14" s="79">
        <f t="shared" si="15"/>
        <v>9.6254525722366839</v>
      </c>
      <c r="BC14" s="79">
        <f t="shared" si="16"/>
        <v>12.019756842199836</v>
      </c>
      <c r="BD14" s="86">
        <v>47607847</v>
      </c>
      <c r="BE14" s="110">
        <v>272867</v>
      </c>
      <c r="BF14" s="88">
        <v>2328360.2400000002</v>
      </c>
      <c r="BG14" s="77">
        <v>0</v>
      </c>
      <c r="BH14" s="88">
        <v>170430.93</v>
      </c>
      <c r="BI14" s="88">
        <v>0</v>
      </c>
      <c r="BJ14" s="88">
        <f t="shared" si="17"/>
        <v>170430.93</v>
      </c>
      <c r="BK14" s="78">
        <f t="shared" si="27"/>
        <v>7.3197835572041889E-2</v>
      </c>
      <c r="BL14" s="79">
        <f t="shared" si="18"/>
        <v>8.5329491657107681</v>
      </c>
      <c r="BM14" s="87">
        <f t="shared" si="19"/>
        <v>9.1575425756870583</v>
      </c>
      <c r="BN14" s="81"/>
      <c r="BO14" s="81"/>
      <c r="BP14" s="77"/>
      <c r="BQ14" s="77"/>
      <c r="BR14" s="77"/>
      <c r="BS14" s="77"/>
      <c r="BT14" s="89"/>
      <c r="BU14" s="79"/>
      <c r="BV14" s="82"/>
    </row>
    <row r="15" spans="1:74">
      <c r="A15" s="7">
        <v>36934.9375</v>
      </c>
      <c r="B15" s="75">
        <v>13304145</v>
      </c>
      <c r="C15" s="76">
        <v>86691777.909999996</v>
      </c>
      <c r="D15" s="76">
        <v>1693990.4</v>
      </c>
      <c r="E15" s="76">
        <v>883603.78</v>
      </c>
      <c r="F15" s="76">
        <v>8992186.3500000071</v>
      </c>
      <c r="G15" s="77">
        <f t="shared" si="0"/>
        <v>11569780.530000007</v>
      </c>
      <c r="H15" s="78">
        <f t="shared" si="20"/>
        <v>0.13345879861884133</v>
      </c>
      <c r="I15" s="79">
        <f t="shared" si="1"/>
        <v>6.5161480057530943</v>
      </c>
      <c r="J15" s="79">
        <f t="shared" si="2"/>
        <v>6.7098916984142916</v>
      </c>
      <c r="K15" s="80">
        <v>27237836</v>
      </c>
      <c r="L15" s="81">
        <v>183209266.68999991</v>
      </c>
      <c r="M15" s="81">
        <v>175638.52</v>
      </c>
      <c r="N15" s="81">
        <v>3381913.57</v>
      </c>
      <c r="O15" s="81">
        <v>19351706.34</v>
      </c>
      <c r="P15" s="77">
        <f t="shared" si="3"/>
        <v>22909258.43</v>
      </c>
      <c r="Q15" s="78">
        <f t="shared" si="21"/>
        <v>0.1250442122491747</v>
      </c>
      <c r="R15" s="79">
        <f t="shared" si="4"/>
        <v>6.726278353757615</v>
      </c>
      <c r="S15" s="82">
        <f t="shared" si="5"/>
        <v>6.856889026720034</v>
      </c>
      <c r="T15" s="81">
        <v>4794818</v>
      </c>
      <c r="U15" s="81">
        <v>23251090.580000009</v>
      </c>
      <c r="V15" s="81">
        <v>5233838.1399999997</v>
      </c>
      <c r="W15" s="81">
        <v>439784.14</v>
      </c>
      <c r="X15" s="81">
        <v>1662784.35</v>
      </c>
      <c r="Y15" s="81">
        <f t="shared" si="6"/>
        <v>7336406.629999999</v>
      </c>
      <c r="Z15" s="83">
        <f t="shared" si="22"/>
        <v>0.31552957074239724</v>
      </c>
      <c r="AA15" s="79">
        <f t="shared" si="23"/>
        <v>4.8492123329811498</v>
      </c>
      <c r="AB15" s="79">
        <f t="shared" si="7"/>
        <v>6.0324944262743676</v>
      </c>
      <c r="AC15" s="84">
        <v>17730054</v>
      </c>
      <c r="AD15" s="76">
        <v>112631728.92</v>
      </c>
      <c r="AE15" s="76">
        <v>1361380.11</v>
      </c>
      <c r="AF15" s="76">
        <v>11943783.400000004</v>
      </c>
      <c r="AG15" s="76">
        <v>10584710.129999995</v>
      </c>
      <c r="AH15" s="81">
        <f t="shared" si="8"/>
        <v>23889873.640000001</v>
      </c>
      <c r="AI15" s="85">
        <f t="shared" si="24"/>
        <v>0.2121060723214902</v>
      </c>
      <c r="AJ15" s="79">
        <f t="shared" si="9"/>
        <v>6.3525880361108884</v>
      </c>
      <c r="AK15" s="79">
        <f t="shared" si="10"/>
        <v>7.1030179846039951</v>
      </c>
      <c r="AL15" s="86">
        <v>61358976</v>
      </c>
      <c r="AM15" s="77">
        <v>363490842.42000002</v>
      </c>
      <c r="AN15" s="77">
        <v>444079.83</v>
      </c>
      <c r="AO15" s="77">
        <v>26331187.480000004</v>
      </c>
      <c r="AP15" s="77">
        <v>38134108.590000011</v>
      </c>
      <c r="AQ15" s="77">
        <f t="shared" si="11"/>
        <v>64909375.900000013</v>
      </c>
      <c r="AR15" s="78">
        <f t="shared" si="25"/>
        <v>0.17857224536347374</v>
      </c>
      <c r="AS15" s="79">
        <f t="shared" si="12"/>
        <v>5.9240043774524533</v>
      </c>
      <c r="AT15" s="82">
        <f t="shared" si="13"/>
        <v>6.3603752078587492</v>
      </c>
      <c r="AU15" s="77">
        <v>3819708</v>
      </c>
      <c r="AV15" s="77">
        <v>29455294.510000002</v>
      </c>
      <c r="AW15" s="77">
        <v>6562161.9600000028</v>
      </c>
      <c r="AX15" s="77">
        <v>1277714.06</v>
      </c>
      <c r="AY15" s="77">
        <v>2752030.8</v>
      </c>
      <c r="AZ15" s="77">
        <f t="shared" si="14"/>
        <v>10591906.820000004</v>
      </c>
      <c r="BA15" s="78">
        <f t="shared" si="26"/>
        <v>0.35959262999064828</v>
      </c>
      <c r="BB15" s="79">
        <f t="shared" si="15"/>
        <v>7.7113995389176351</v>
      </c>
      <c r="BC15" s="79">
        <f t="shared" si="16"/>
        <v>9.7638799955389288</v>
      </c>
      <c r="BD15" s="86">
        <v>42463528</v>
      </c>
      <c r="BE15" s="110">
        <v>142978</v>
      </c>
      <c r="BF15" s="88">
        <v>856758.97</v>
      </c>
      <c r="BG15" s="77">
        <v>0</v>
      </c>
      <c r="BH15" s="88">
        <v>112453.17</v>
      </c>
      <c r="BI15" s="88">
        <v>0</v>
      </c>
      <c r="BJ15" s="88">
        <f t="shared" si="17"/>
        <v>112453.17</v>
      </c>
      <c r="BK15" s="78">
        <f t="shared" si="27"/>
        <v>0.13125414957721424</v>
      </c>
      <c r="BL15" s="79">
        <f t="shared" si="18"/>
        <v>5.9922433521241025</v>
      </c>
      <c r="BM15" s="87">
        <f t="shared" si="19"/>
        <v>6.7787501573668676</v>
      </c>
      <c r="BN15" s="81"/>
      <c r="BO15" s="81"/>
      <c r="BP15" s="77"/>
      <c r="BQ15" s="77"/>
      <c r="BR15" s="77"/>
      <c r="BS15" s="77"/>
      <c r="BT15" s="89"/>
      <c r="BU15" s="79"/>
      <c r="BV15" s="82"/>
    </row>
    <row r="16" spans="1:74">
      <c r="A16" s="7">
        <v>36965.375</v>
      </c>
      <c r="B16" s="75">
        <v>14937994</v>
      </c>
      <c r="C16" s="76">
        <v>79523610.749999955</v>
      </c>
      <c r="D16" s="76">
        <v>1303557.6100000001</v>
      </c>
      <c r="E16" s="76">
        <v>927278.16</v>
      </c>
      <c r="F16" s="76">
        <v>8334597.21</v>
      </c>
      <c r="G16" s="77">
        <f t="shared" si="0"/>
        <v>10565432.98</v>
      </c>
      <c r="H16" s="78">
        <f t="shared" si="20"/>
        <v>0.13285907015986453</v>
      </c>
      <c r="I16" s="79">
        <f t="shared" si="1"/>
        <v>5.3235803113858502</v>
      </c>
      <c r="J16" s="79">
        <f t="shared" si="2"/>
        <v>5.4729200266113338</v>
      </c>
      <c r="K16" s="80">
        <v>30385964</v>
      </c>
      <c r="L16" s="81">
        <v>171040484.76000017</v>
      </c>
      <c r="M16" s="81">
        <v>168195.55</v>
      </c>
      <c r="N16" s="81">
        <v>3814823.6</v>
      </c>
      <c r="O16" s="81">
        <v>18188345.079999998</v>
      </c>
      <c r="P16" s="77">
        <f t="shared" si="3"/>
        <v>22171364.229999997</v>
      </c>
      <c r="Q16" s="78">
        <f t="shared" si="21"/>
        <v>0.12962641132074851</v>
      </c>
      <c r="R16" s="79">
        <f t="shared" si="4"/>
        <v>5.6289306720695178</v>
      </c>
      <c r="S16" s="82">
        <f t="shared" si="5"/>
        <v>5.7600115602717157</v>
      </c>
      <c r="T16" s="81">
        <v>5362451</v>
      </c>
      <c r="U16" s="81">
        <v>23130800.800000001</v>
      </c>
      <c r="V16" s="81">
        <v>5589064.7700000014</v>
      </c>
      <c r="W16" s="81">
        <v>437871.92</v>
      </c>
      <c r="X16" s="81">
        <v>1669144.27</v>
      </c>
      <c r="Y16" s="81">
        <f t="shared" si="6"/>
        <v>7696080.9600000009</v>
      </c>
      <c r="Z16" s="83">
        <f t="shared" si="22"/>
        <v>0.33272003967973302</v>
      </c>
      <c r="AA16" s="79">
        <f t="shared" si="23"/>
        <v>4.3134754611277568</v>
      </c>
      <c r="AB16" s="79">
        <f t="shared" si="7"/>
        <v>5.4373900087851625</v>
      </c>
      <c r="AC16" s="84">
        <v>19679370</v>
      </c>
      <c r="AD16" s="76">
        <v>99009864.810000077</v>
      </c>
      <c r="AE16" s="76">
        <v>1376530.53</v>
      </c>
      <c r="AF16" s="76">
        <v>10745584.709999999</v>
      </c>
      <c r="AG16" s="76">
        <v>9252819.389999995</v>
      </c>
      <c r="AH16" s="81">
        <f t="shared" si="8"/>
        <v>21374934.629999995</v>
      </c>
      <c r="AI16" s="85">
        <f t="shared" si="24"/>
        <v>0.21588691865218171</v>
      </c>
      <c r="AJ16" s="79">
        <f t="shared" si="9"/>
        <v>5.0311501237082323</v>
      </c>
      <c r="AK16" s="79">
        <f t="shared" si="10"/>
        <v>5.6471309828515892</v>
      </c>
      <c r="AL16" s="86">
        <v>67750438</v>
      </c>
      <c r="AM16" s="77">
        <v>327794166.91000026</v>
      </c>
      <c r="AN16" s="77">
        <v>495677.35</v>
      </c>
      <c r="AO16" s="77">
        <v>27113020.799999993</v>
      </c>
      <c r="AP16" s="77">
        <v>33846740.399999991</v>
      </c>
      <c r="AQ16" s="77">
        <f t="shared" si="11"/>
        <v>61455438.549999982</v>
      </c>
      <c r="AR16" s="78">
        <f t="shared" si="25"/>
        <v>0.18748179422873407</v>
      </c>
      <c r="AS16" s="79">
        <f t="shared" si="12"/>
        <v>4.8382590074177863</v>
      </c>
      <c r="AT16" s="82">
        <f t="shared" si="13"/>
        <v>5.24576483269378</v>
      </c>
      <c r="AU16" s="77">
        <v>4264339</v>
      </c>
      <c r="AV16" s="77">
        <v>30549244.300000004</v>
      </c>
      <c r="AW16" s="77">
        <v>6827755.6999999955</v>
      </c>
      <c r="AX16" s="77">
        <v>1197677.33</v>
      </c>
      <c r="AY16" s="77">
        <v>2850434.04</v>
      </c>
      <c r="AZ16" s="77">
        <f t="shared" si="14"/>
        <v>10875867.069999997</v>
      </c>
      <c r="BA16" s="78">
        <f t="shared" si="26"/>
        <v>0.35601100188262252</v>
      </c>
      <c r="BB16" s="79">
        <f t="shared" si="15"/>
        <v>7.1638873691796086</v>
      </c>
      <c r="BC16" s="79">
        <f t="shared" si="16"/>
        <v>9.0458749480282865</v>
      </c>
      <c r="BD16" s="86">
        <v>46887828</v>
      </c>
      <c r="BE16" s="110">
        <v>290739</v>
      </c>
      <c r="BF16" s="88">
        <v>1529230.62</v>
      </c>
      <c r="BG16" s="77">
        <v>0</v>
      </c>
      <c r="BH16" s="88">
        <v>160508.97</v>
      </c>
      <c r="BI16" s="88">
        <v>0</v>
      </c>
      <c r="BJ16" s="88">
        <f t="shared" si="17"/>
        <v>160508.97</v>
      </c>
      <c r="BK16" s="78">
        <f t="shared" si="27"/>
        <v>0.10496060430702074</v>
      </c>
      <c r="BL16" s="79">
        <f t="shared" si="18"/>
        <v>5.2598055988360697</v>
      </c>
      <c r="BM16" s="87">
        <f t="shared" si="19"/>
        <v>5.8118779730273546</v>
      </c>
      <c r="BN16" s="81"/>
      <c r="BO16" s="81"/>
      <c r="BP16" s="77"/>
      <c r="BQ16" s="77"/>
      <c r="BR16" s="77"/>
      <c r="BS16" s="77"/>
      <c r="BT16" s="89"/>
      <c r="BU16" s="79"/>
      <c r="BV16" s="82"/>
    </row>
    <row r="17" spans="1:74">
      <c r="A17" s="7">
        <v>36995.8125</v>
      </c>
      <c r="B17" s="75">
        <v>15164421</v>
      </c>
      <c r="C17" s="76">
        <v>82720081.260000035</v>
      </c>
      <c r="D17" s="76">
        <v>1287848.99</v>
      </c>
      <c r="E17" s="76">
        <v>1349317.66</v>
      </c>
      <c r="F17" s="76">
        <v>8754707.8500000034</v>
      </c>
      <c r="G17" s="77">
        <f t="shared" si="0"/>
        <v>11391874.500000004</v>
      </c>
      <c r="H17" s="78">
        <f t="shared" si="20"/>
        <v>0.13771594909576856</v>
      </c>
      <c r="I17" s="79">
        <f t="shared" si="1"/>
        <v>5.4548789736185794</v>
      </c>
      <c r="J17" s="79">
        <f t="shared" si="2"/>
        <v>5.6287838427856904</v>
      </c>
      <c r="K17" s="80">
        <v>28598231</v>
      </c>
      <c r="L17" s="81">
        <v>157592390.25000012</v>
      </c>
      <c r="M17" s="81">
        <v>-30887.18</v>
      </c>
      <c r="N17" s="81">
        <v>3764309.82</v>
      </c>
      <c r="O17" s="81">
        <v>16535346.310000002</v>
      </c>
      <c r="P17" s="77">
        <f t="shared" si="3"/>
        <v>20268768.950000003</v>
      </c>
      <c r="Q17" s="78">
        <f t="shared" si="21"/>
        <v>0.12861515024834766</v>
      </c>
      <c r="R17" s="79">
        <f t="shared" si="4"/>
        <v>5.5105642810564097</v>
      </c>
      <c r="S17" s="82">
        <f t="shared" si="5"/>
        <v>5.6411116089663063</v>
      </c>
      <c r="T17" s="81">
        <v>5700898</v>
      </c>
      <c r="U17" s="81">
        <v>23235004.770000003</v>
      </c>
      <c r="V17" s="81">
        <v>5503134.9499999974</v>
      </c>
      <c r="W17" s="81">
        <v>337218.22</v>
      </c>
      <c r="X17" s="81">
        <v>1679752.14</v>
      </c>
      <c r="Y17" s="81">
        <f t="shared" si="6"/>
        <v>7520105.3099999968</v>
      </c>
      <c r="Z17" s="83">
        <f t="shared" si="22"/>
        <v>0.32365413239379315</v>
      </c>
      <c r="AA17" s="79">
        <f t="shared" si="23"/>
        <v>4.0756745288198459</v>
      </c>
      <c r="AB17" s="79">
        <f t="shared" si="7"/>
        <v>5.1001364942856364</v>
      </c>
      <c r="AC17" s="84">
        <v>18894797</v>
      </c>
      <c r="AD17" s="76">
        <v>93878246.770000011</v>
      </c>
      <c r="AE17" s="76">
        <v>1409643.84</v>
      </c>
      <c r="AF17" s="76">
        <v>12241214.420000004</v>
      </c>
      <c r="AG17" s="76">
        <v>8555833.1399999969</v>
      </c>
      <c r="AH17" s="81">
        <f t="shared" si="8"/>
        <v>22206691.399999999</v>
      </c>
      <c r="AI17" s="85">
        <f t="shared" si="24"/>
        <v>0.23654778571233853</v>
      </c>
      <c r="AJ17" s="79">
        <f t="shared" si="9"/>
        <v>4.9684707790192197</v>
      </c>
      <c r="AK17" s="79">
        <f t="shared" si="10"/>
        <v>5.6909373003584012</v>
      </c>
      <c r="AL17" s="86">
        <v>65586051</v>
      </c>
      <c r="AM17" s="77">
        <v>288963662.27999985</v>
      </c>
      <c r="AN17" s="77">
        <v>425003.18</v>
      </c>
      <c r="AO17" s="77">
        <v>24678918.259999994</v>
      </c>
      <c r="AP17" s="77">
        <v>29686188.040000014</v>
      </c>
      <c r="AQ17" s="77">
        <f t="shared" si="11"/>
        <v>54790109.480000004</v>
      </c>
      <c r="AR17" s="78">
        <f t="shared" si="25"/>
        <v>0.18960899459707675</v>
      </c>
      <c r="AS17" s="79">
        <f t="shared" si="12"/>
        <v>4.4058707282132268</v>
      </c>
      <c r="AT17" s="82">
        <f t="shared" si="13"/>
        <v>4.788633847157528</v>
      </c>
      <c r="AU17" s="77">
        <v>4039551</v>
      </c>
      <c r="AV17" s="77">
        <v>29650383.079999998</v>
      </c>
      <c r="AW17" s="77">
        <v>6891745.8200000012</v>
      </c>
      <c r="AX17" s="77">
        <v>962139.55</v>
      </c>
      <c r="AY17" s="77">
        <v>2782606.31</v>
      </c>
      <c r="AZ17" s="77">
        <f t="shared" si="14"/>
        <v>10636491.680000002</v>
      </c>
      <c r="BA17" s="78">
        <f t="shared" si="26"/>
        <v>0.35873032909226082</v>
      </c>
      <c r="BB17" s="79">
        <f t="shared" si="15"/>
        <v>7.3400194922653528</v>
      </c>
      <c r="BC17" s="79">
        <f t="shared" si="16"/>
        <v>9.284266605372725</v>
      </c>
      <c r="BD17" s="86">
        <v>45439161</v>
      </c>
      <c r="BE17" s="110">
        <v>355241</v>
      </c>
      <c r="BF17" s="88">
        <v>1924513.17</v>
      </c>
      <c r="BG17" s="77">
        <v>0</v>
      </c>
      <c r="BH17" s="88">
        <v>108332.51</v>
      </c>
      <c r="BI17" s="88">
        <v>0</v>
      </c>
      <c r="BJ17" s="88">
        <f t="shared" si="17"/>
        <v>108332.51</v>
      </c>
      <c r="BK17" s="78">
        <f t="shared" si="27"/>
        <v>5.629086445794497E-2</v>
      </c>
      <c r="BL17" s="79">
        <f t="shared" si="18"/>
        <v>5.4174860728350609</v>
      </c>
      <c r="BM17" s="87">
        <f t="shared" si="19"/>
        <v>5.7224410470638238</v>
      </c>
      <c r="BN17" s="81"/>
      <c r="BO17" s="81"/>
      <c r="BP17" s="77"/>
      <c r="BQ17" s="77"/>
      <c r="BR17" s="77"/>
      <c r="BS17" s="77"/>
      <c r="BT17" s="89"/>
      <c r="BU17" s="79"/>
      <c r="BV17" s="82"/>
    </row>
    <row r="18" spans="1:74">
      <c r="A18" s="7">
        <v>37026.25</v>
      </c>
      <c r="B18" s="75">
        <v>13282807</v>
      </c>
      <c r="C18" s="76">
        <v>64095982.850000009</v>
      </c>
      <c r="D18" s="76">
        <v>1283975.31</v>
      </c>
      <c r="E18" s="76">
        <v>1155218.73</v>
      </c>
      <c r="F18" s="76">
        <v>6361843.8600000041</v>
      </c>
      <c r="G18" s="77">
        <f t="shared" si="0"/>
        <v>8801037.9000000041</v>
      </c>
      <c r="H18" s="78">
        <f t="shared" si="20"/>
        <v>0.13731028854954211</v>
      </c>
      <c r="I18" s="79">
        <f t="shared" si="1"/>
        <v>4.8254847676398525</v>
      </c>
      <c r="J18" s="79">
        <f t="shared" si="2"/>
        <v>5.0091202025294814</v>
      </c>
      <c r="K18" s="80">
        <v>34289051</v>
      </c>
      <c r="L18" s="81">
        <v>170907548.63999993</v>
      </c>
      <c r="M18" s="81">
        <v>747564.35</v>
      </c>
      <c r="N18" s="81">
        <v>3650849.35</v>
      </c>
      <c r="O18" s="81">
        <v>18351218.649999995</v>
      </c>
      <c r="P18" s="77">
        <f t="shared" si="3"/>
        <v>22749632.349999994</v>
      </c>
      <c r="Q18" s="78">
        <f t="shared" si="21"/>
        <v>0.13311075216414153</v>
      </c>
      <c r="R18" s="79">
        <f t="shared" si="4"/>
        <v>4.9843184239773777</v>
      </c>
      <c r="S18" s="82">
        <f t="shared" si="5"/>
        <v>5.1125930064381171</v>
      </c>
      <c r="T18" s="81">
        <v>4878873</v>
      </c>
      <c r="U18" s="81">
        <v>20901572.490000002</v>
      </c>
      <c r="V18" s="81">
        <v>4710086.68</v>
      </c>
      <c r="W18" s="81">
        <v>333589.64</v>
      </c>
      <c r="X18" s="81">
        <v>1474162.68</v>
      </c>
      <c r="Y18" s="81">
        <f t="shared" si="6"/>
        <v>6517838.9999999991</v>
      </c>
      <c r="Z18" s="83">
        <f t="shared" si="22"/>
        <v>0.3118348632916661</v>
      </c>
      <c r="AA18" s="79">
        <f t="shared" si="23"/>
        <v>4.2840984977473289</v>
      </c>
      <c r="AB18" s="79">
        <f t="shared" si="7"/>
        <v>5.3178774708831327</v>
      </c>
      <c r="AC18" s="84">
        <v>19351041</v>
      </c>
      <c r="AD18" s="76">
        <v>86240629.809999958</v>
      </c>
      <c r="AE18" s="76">
        <v>1305322.83</v>
      </c>
      <c r="AF18" s="76">
        <v>13839737.439999999</v>
      </c>
      <c r="AG18" s="76">
        <v>7575344.8200000003</v>
      </c>
      <c r="AH18" s="81">
        <f t="shared" si="8"/>
        <v>22720405.09</v>
      </c>
      <c r="AI18" s="85">
        <f t="shared" si="24"/>
        <v>0.26345360812016561</v>
      </c>
      <c r="AJ18" s="79">
        <f t="shared" si="9"/>
        <v>4.4566403331996431</v>
      </c>
      <c r="AK18" s="79">
        <f t="shared" si="10"/>
        <v>5.2392886811619048</v>
      </c>
      <c r="AL18" s="86">
        <v>64814918</v>
      </c>
      <c r="AM18" s="77">
        <v>253762316.30000004</v>
      </c>
      <c r="AN18" s="77">
        <v>429672.43</v>
      </c>
      <c r="AO18" s="77">
        <v>23448970.259999998</v>
      </c>
      <c r="AP18" s="77">
        <v>25902081.930000015</v>
      </c>
      <c r="AQ18" s="77">
        <f t="shared" si="11"/>
        <v>49780724.620000012</v>
      </c>
      <c r="AR18" s="78">
        <f t="shared" si="25"/>
        <v>0.19617067398277055</v>
      </c>
      <c r="AS18" s="79">
        <f t="shared" si="12"/>
        <v>3.9151837899416928</v>
      </c>
      <c r="AT18" s="82">
        <f t="shared" si="13"/>
        <v>4.2835965477885827</v>
      </c>
      <c r="AU18" s="77">
        <v>3769625</v>
      </c>
      <c r="AV18" s="77">
        <v>25918320.160000011</v>
      </c>
      <c r="AW18" s="77">
        <v>6011205.9600000009</v>
      </c>
      <c r="AX18" s="77">
        <v>1320403.21</v>
      </c>
      <c r="AY18" s="77">
        <v>2348561.3199999998</v>
      </c>
      <c r="AZ18" s="77">
        <f t="shared" si="14"/>
        <v>9680170.4900000002</v>
      </c>
      <c r="BA18" s="78">
        <f t="shared" si="26"/>
        <v>0.37348757289214674</v>
      </c>
      <c r="BB18" s="79">
        <f t="shared" si="15"/>
        <v>6.8755698935570546</v>
      </c>
      <c r="BC18" s="79">
        <f t="shared" si="16"/>
        <v>8.8204872712803031</v>
      </c>
      <c r="BD18" s="86">
        <v>44935520</v>
      </c>
      <c r="BE18" s="110">
        <v>429682</v>
      </c>
      <c r="BF18" s="88">
        <v>2073232.16</v>
      </c>
      <c r="BG18" s="77">
        <v>0</v>
      </c>
      <c r="BH18" s="88">
        <v>91302.77</v>
      </c>
      <c r="BI18" s="88">
        <v>0</v>
      </c>
      <c r="BJ18" s="88">
        <f t="shared" si="17"/>
        <v>91302.77</v>
      </c>
      <c r="BK18" s="78">
        <f t="shared" si="27"/>
        <v>4.4038854770610932E-2</v>
      </c>
      <c r="BL18" s="79">
        <f t="shared" si="18"/>
        <v>4.8250384237645516</v>
      </c>
      <c r="BM18" s="87">
        <f t="shared" si="19"/>
        <v>5.0375275901713357</v>
      </c>
      <c r="BN18" s="81"/>
      <c r="BO18" s="81"/>
      <c r="BP18" s="77"/>
      <c r="BQ18" s="77"/>
      <c r="BR18" s="77"/>
      <c r="BS18" s="77"/>
      <c r="BT18" s="89"/>
      <c r="BU18" s="79"/>
      <c r="BV18" s="82"/>
    </row>
    <row r="19" spans="1:74">
      <c r="A19" s="7">
        <v>37056.6875</v>
      </c>
      <c r="B19" s="75">
        <v>13312809</v>
      </c>
      <c r="C19" s="76">
        <v>52254275.120000027</v>
      </c>
      <c r="D19" s="76">
        <v>1085863.9099999999</v>
      </c>
      <c r="E19" s="76">
        <v>1066072.3700000001</v>
      </c>
      <c r="F19" s="76">
        <v>5251262.57</v>
      </c>
      <c r="G19" s="77">
        <f t="shared" si="0"/>
        <v>7403198.8500000006</v>
      </c>
      <c r="H19" s="78">
        <f t="shared" si="20"/>
        <v>0.14167642423512383</v>
      </c>
      <c r="I19" s="79">
        <f t="shared" si="1"/>
        <v>3.9251126580423432</v>
      </c>
      <c r="J19" s="79">
        <f t="shared" si="2"/>
        <v>4.0867567017599384</v>
      </c>
      <c r="K19" s="80">
        <v>32098808</v>
      </c>
      <c r="L19" s="81">
        <v>124298877.03999995</v>
      </c>
      <c r="M19" s="81">
        <v>72763.509999999995</v>
      </c>
      <c r="N19" s="81">
        <v>3178328.08</v>
      </c>
      <c r="O19" s="81">
        <v>13325988.520000007</v>
      </c>
      <c r="P19" s="77">
        <f t="shared" si="3"/>
        <v>16577080.110000007</v>
      </c>
      <c r="Q19" s="78">
        <f t="shared" si="21"/>
        <v>0.13336468120034123</v>
      </c>
      <c r="R19" s="79">
        <f t="shared" si="4"/>
        <v>3.8723829570244459</v>
      </c>
      <c r="S19" s="82">
        <f t="shared" si="5"/>
        <v>3.9736668299333715</v>
      </c>
      <c r="T19" s="81">
        <v>5369939</v>
      </c>
      <c r="U19" s="81">
        <v>17376980.670000002</v>
      </c>
      <c r="V19" s="81">
        <v>4374165.7300000004</v>
      </c>
      <c r="W19" s="81">
        <v>420570.11</v>
      </c>
      <c r="X19" s="81">
        <v>1360201.12</v>
      </c>
      <c r="Y19" s="81">
        <f t="shared" si="6"/>
        <v>6154936.9600000009</v>
      </c>
      <c r="Z19" s="83">
        <f t="shared" si="22"/>
        <v>0.35420059887768757</v>
      </c>
      <c r="AA19" s="79">
        <f t="shared" si="23"/>
        <v>3.2359735687872808</v>
      </c>
      <c r="AB19" s="79">
        <f t="shared" si="7"/>
        <v>4.1288581695248308</v>
      </c>
      <c r="AC19" s="84">
        <v>17107817</v>
      </c>
      <c r="AD19" s="76">
        <v>59345506.19000002</v>
      </c>
      <c r="AE19" s="76">
        <v>965933.51</v>
      </c>
      <c r="AF19" s="76">
        <v>10658909.670000004</v>
      </c>
      <c r="AG19" s="76">
        <v>5097989.12</v>
      </c>
      <c r="AH19" s="81">
        <f t="shared" si="8"/>
        <v>16722832.300000004</v>
      </c>
      <c r="AI19" s="85">
        <f t="shared" si="24"/>
        <v>0.28178767650005948</v>
      </c>
      <c r="AJ19" s="79">
        <f t="shared" si="9"/>
        <v>3.4689116787957235</v>
      </c>
      <c r="AK19" s="79">
        <f t="shared" si="10"/>
        <v>4.148416444365755</v>
      </c>
      <c r="AL19" s="86">
        <v>61421473</v>
      </c>
      <c r="AM19" s="77">
        <v>198490531.66000003</v>
      </c>
      <c r="AN19" s="77">
        <v>451517.84</v>
      </c>
      <c r="AO19" s="77">
        <v>22418577.820000008</v>
      </c>
      <c r="AP19" s="77">
        <v>19830865.949999996</v>
      </c>
      <c r="AQ19" s="77">
        <f t="shared" si="11"/>
        <v>42700961.609999999</v>
      </c>
      <c r="AR19" s="78">
        <f t="shared" si="25"/>
        <v>0.21512845601695332</v>
      </c>
      <c r="AS19" s="79">
        <f t="shared" si="12"/>
        <v>3.2316146449304468</v>
      </c>
      <c r="AT19" s="82">
        <f t="shared" si="13"/>
        <v>3.6039615546178787</v>
      </c>
      <c r="AU19" s="77">
        <v>3336266</v>
      </c>
      <c r="AV19" s="77">
        <v>19538701.43999999</v>
      </c>
      <c r="AW19" s="77">
        <v>5027360.92</v>
      </c>
      <c r="AX19" s="77">
        <v>985838.24</v>
      </c>
      <c r="AY19" s="77">
        <v>1735374.57</v>
      </c>
      <c r="AZ19" s="77">
        <f t="shared" si="14"/>
        <v>7748573.7300000004</v>
      </c>
      <c r="BA19" s="78">
        <f t="shared" si="26"/>
        <v>0.3965756759114491</v>
      </c>
      <c r="BB19" s="79">
        <f t="shared" si="15"/>
        <v>5.8564579203216978</v>
      </c>
      <c r="BC19" s="79">
        <f t="shared" si="16"/>
        <v>7.6588319396594846</v>
      </c>
      <c r="BD19" s="86">
        <v>43052019</v>
      </c>
      <c r="BE19" s="110">
        <v>502594</v>
      </c>
      <c r="BF19" s="88">
        <v>1833371.01</v>
      </c>
      <c r="BG19" s="77">
        <v>0</v>
      </c>
      <c r="BH19" s="88">
        <v>110045.57</v>
      </c>
      <c r="BI19" s="88">
        <v>0</v>
      </c>
      <c r="BJ19" s="88">
        <f t="shared" si="17"/>
        <v>110045.57</v>
      </c>
      <c r="BK19" s="78">
        <f t="shared" si="27"/>
        <v>6.0023622823620414E-2</v>
      </c>
      <c r="BL19" s="79">
        <f t="shared" si="18"/>
        <v>3.6478171446535375</v>
      </c>
      <c r="BM19" s="87">
        <f t="shared" si="19"/>
        <v>3.8667723450737577</v>
      </c>
      <c r="BN19" s="81"/>
      <c r="BO19" s="81"/>
      <c r="BP19" s="77"/>
      <c r="BQ19" s="77"/>
      <c r="BR19" s="77"/>
      <c r="BS19" s="77"/>
      <c r="BT19" s="89"/>
      <c r="BU19" s="79"/>
      <c r="BV19" s="82"/>
    </row>
    <row r="20" spans="1:74">
      <c r="A20" s="7">
        <v>37087.125</v>
      </c>
      <c r="B20" s="75">
        <v>13042563</v>
      </c>
      <c r="C20" s="76">
        <v>41410570.93999999</v>
      </c>
      <c r="D20" s="76">
        <v>988860.66</v>
      </c>
      <c r="E20" s="76">
        <v>912538.49</v>
      </c>
      <c r="F20" s="76">
        <v>4131029.47</v>
      </c>
      <c r="G20" s="77">
        <f t="shared" si="0"/>
        <v>6032428.6200000001</v>
      </c>
      <c r="H20" s="78">
        <f t="shared" si="20"/>
        <v>0.145673640403085</v>
      </c>
      <c r="I20" s="79">
        <f t="shared" si="1"/>
        <v>3.175033230815139</v>
      </c>
      <c r="J20" s="79">
        <f t="shared" si="2"/>
        <v>3.3208173953232958</v>
      </c>
      <c r="K20" s="80">
        <v>33762402</v>
      </c>
      <c r="L20" s="81">
        <v>108941140.19000007</v>
      </c>
      <c r="M20" s="81">
        <v>58598.54</v>
      </c>
      <c r="N20" s="81">
        <v>3263865.43</v>
      </c>
      <c r="O20" s="81">
        <v>11581612.24</v>
      </c>
      <c r="P20" s="77">
        <f t="shared" si="3"/>
        <v>14904076.210000001</v>
      </c>
      <c r="Q20" s="78">
        <f t="shared" si="21"/>
        <v>0.13680852049103187</v>
      </c>
      <c r="R20" s="79">
        <f t="shared" si="4"/>
        <v>3.2266999305914332</v>
      </c>
      <c r="S20" s="82">
        <f t="shared" si="5"/>
        <v>3.3251071461088606</v>
      </c>
      <c r="T20" s="81">
        <v>4728973</v>
      </c>
      <c r="U20" s="81">
        <v>16469504.560000004</v>
      </c>
      <c r="V20" s="81">
        <v>3796289.28</v>
      </c>
      <c r="W20" s="81">
        <v>382801.45</v>
      </c>
      <c r="X20" s="81">
        <v>1282279.1000000001</v>
      </c>
      <c r="Y20" s="81">
        <f t="shared" si="6"/>
        <v>5461369.8300000001</v>
      </c>
      <c r="Z20" s="83">
        <f t="shared" si="22"/>
        <v>0.3316049860579412</v>
      </c>
      <c r="AA20" s="79">
        <f t="shared" si="23"/>
        <v>3.4826810303209608</v>
      </c>
      <c r="AB20" s="79">
        <f t="shared" si="7"/>
        <v>4.3664016034771196</v>
      </c>
      <c r="AC20" s="84">
        <v>19097359</v>
      </c>
      <c r="AD20" s="76">
        <v>50623615.449999996</v>
      </c>
      <c r="AE20" s="76">
        <v>1021154.33</v>
      </c>
      <c r="AF20" s="76">
        <v>7836033.4200000009</v>
      </c>
      <c r="AG20" s="76">
        <v>4476456.21</v>
      </c>
      <c r="AH20" s="81">
        <f t="shared" si="8"/>
        <v>13333643.960000001</v>
      </c>
      <c r="AI20" s="85">
        <f t="shared" si="24"/>
        <v>0.26338782486148965</v>
      </c>
      <c r="AJ20" s="79">
        <f t="shared" si="9"/>
        <v>2.650817605198708</v>
      </c>
      <c r="AK20" s="79">
        <f t="shared" si="10"/>
        <v>3.1146088419869993</v>
      </c>
      <c r="AL20" s="86">
        <v>64229288</v>
      </c>
      <c r="AM20" s="77">
        <v>150650590.89999998</v>
      </c>
      <c r="AN20" s="77">
        <v>461788.65</v>
      </c>
      <c r="AO20" s="77">
        <v>18839395.639999997</v>
      </c>
      <c r="AP20" s="77">
        <v>14957957.269999996</v>
      </c>
      <c r="AQ20" s="77">
        <f t="shared" si="11"/>
        <v>34259141.559999987</v>
      </c>
      <c r="AR20" s="78">
        <f t="shared" si="25"/>
        <v>0.22740794679485052</v>
      </c>
      <c r="AS20" s="79">
        <f t="shared" si="12"/>
        <v>2.3455123914809701</v>
      </c>
      <c r="AT20" s="82">
        <f t="shared" si="13"/>
        <v>2.6460168014006316</v>
      </c>
      <c r="AU20" s="77">
        <v>3831035</v>
      </c>
      <c r="AV20" s="77">
        <v>19892743.670000024</v>
      </c>
      <c r="AW20" s="77">
        <v>5191857.41</v>
      </c>
      <c r="AX20" s="77">
        <v>961092.64</v>
      </c>
      <c r="AY20" s="77">
        <v>1714448.21</v>
      </c>
      <c r="AZ20" s="77">
        <f t="shared" si="14"/>
        <v>7867398.2599999998</v>
      </c>
      <c r="BA20" s="78">
        <f t="shared" si="26"/>
        <v>0.39549085789833588</v>
      </c>
      <c r="BB20" s="79">
        <f t="shared" si="15"/>
        <v>5.1925246493441133</v>
      </c>
      <c r="BC20" s="79">
        <f t="shared" si="16"/>
        <v>6.7986050036086922</v>
      </c>
      <c r="BD20" s="86">
        <v>44907461</v>
      </c>
      <c r="BE20" s="110">
        <v>570600</v>
      </c>
      <c r="BF20" s="88">
        <v>1727730.18</v>
      </c>
      <c r="BG20" s="77">
        <v>0</v>
      </c>
      <c r="BH20" s="88">
        <v>171358.77</v>
      </c>
      <c r="BI20" s="88">
        <v>0</v>
      </c>
      <c r="BJ20" s="88">
        <f t="shared" si="17"/>
        <v>171358.77</v>
      </c>
      <c r="BK20" s="78">
        <f t="shared" si="27"/>
        <v>9.9181441629965617E-2</v>
      </c>
      <c r="BL20" s="79">
        <f t="shared" si="18"/>
        <v>3.0279182965299682</v>
      </c>
      <c r="BM20" s="87">
        <f t="shared" si="19"/>
        <v>3.3282315983175605</v>
      </c>
      <c r="BN20" s="81"/>
      <c r="BO20" s="81"/>
      <c r="BP20" s="77"/>
      <c r="BQ20" s="77"/>
      <c r="BR20" s="77"/>
      <c r="BS20" s="77"/>
      <c r="BT20" s="89"/>
      <c r="BU20" s="79"/>
      <c r="BV20" s="82"/>
    </row>
    <row r="21" spans="1:74">
      <c r="A21" s="7">
        <v>37117.5625</v>
      </c>
      <c r="B21" s="75">
        <v>12935701</v>
      </c>
      <c r="C21" s="76">
        <v>40764686.04999999</v>
      </c>
      <c r="D21" s="76">
        <v>1035585.12</v>
      </c>
      <c r="E21" s="76">
        <v>991605.41</v>
      </c>
      <c r="F21" s="76">
        <v>4045589.16</v>
      </c>
      <c r="G21" s="77">
        <f t="shared" si="0"/>
        <v>6072779.6900000004</v>
      </c>
      <c r="H21" s="78">
        <f t="shared" si="20"/>
        <v>0.1489715800227536</v>
      </c>
      <c r="I21" s="79">
        <f t="shared" si="1"/>
        <v>3.1513318103131782</v>
      </c>
      <c r="J21" s="79">
        <f t="shared" si="2"/>
        <v>3.3080446571855662</v>
      </c>
      <c r="K21" s="80">
        <v>34282084</v>
      </c>
      <c r="L21" s="81">
        <v>106812667.17000005</v>
      </c>
      <c r="M21" s="81">
        <v>72727.61</v>
      </c>
      <c r="N21" s="81">
        <v>3020479.67</v>
      </c>
      <c r="O21" s="81">
        <v>11481480.970000004</v>
      </c>
      <c r="P21" s="77">
        <f t="shared" si="3"/>
        <v>14574688.250000004</v>
      </c>
      <c r="Q21" s="78">
        <f t="shared" si="21"/>
        <v>0.13645093448329812</v>
      </c>
      <c r="R21" s="79">
        <f t="shared" si="4"/>
        <v>3.1156993597588771</v>
      </c>
      <c r="S21" s="82">
        <f t="shared" si="5"/>
        <v>3.20592745907746</v>
      </c>
      <c r="T21" s="81">
        <v>5339677</v>
      </c>
      <c r="U21" s="81">
        <v>17389603.519999992</v>
      </c>
      <c r="V21" s="81">
        <v>3975699.18</v>
      </c>
      <c r="W21" s="81">
        <v>389770.28</v>
      </c>
      <c r="X21" s="81">
        <v>1260192.02</v>
      </c>
      <c r="Y21" s="81">
        <f t="shared" si="6"/>
        <v>5625661.4800000004</v>
      </c>
      <c r="Z21" s="83">
        <f t="shared" si="22"/>
        <v>0.32350717332513418</v>
      </c>
      <c r="AA21" s="79">
        <f t="shared" si="23"/>
        <v>3.2566770461958638</v>
      </c>
      <c r="AB21" s="79">
        <f t="shared" si="7"/>
        <v>4.0742301416359066</v>
      </c>
      <c r="AC21" s="84">
        <v>19579509</v>
      </c>
      <c r="AD21" s="76">
        <v>52416989.040000021</v>
      </c>
      <c r="AE21" s="76">
        <v>1059349.04</v>
      </c>
      <c r="AF21" s="76">
        <v>6491339.9500000011</v>
      </c>
      <c r="AG21" s="76">
        <v>4812352.5599999996</v>
      </c>
      <c r="AH21" s="81">
        <f t="shared" si="8"/>
        <v>12363041.550000001</v>
      </c>
      <c r="AI21" s="85">
        <f t="shared" si="24"/>
        <v>0.23585943749202418</v>
      </c>
      <c r="AJ21" s="79">
        <f t="shared" si="9"/>
        <v>2.6771350108932772</v>
      </c>
      <c r="AK21" s="79">
        <f t="shared" si="10"/>
        <v>3.0627774184735697</v>
      </c>
      <c r="AL21" s="86">
        <v>64886191</v>
      </c>
      <c r="AM21" s="77">
        <v>157446103.12999997</v>
      </c>
      <c r="AN21" s="77">
        <v>469671.49</v>
      </c>
      <c r="AO21" s="77">
        <v>20279289.750000004</v>
      </c>
      <c r="AP21" s="77">
        <v>15596656.519999988</v>
      </c>
      <c r="AQ21" s="77">
        <f t="shared" si="11"/>
        <v>36345617.75999999</v>
      </c>
      <c r="AR21" s="78">
        <f t="shared" si="25"/>
        <v>0.23084482268824508</v>
      </c>
      <c r="AS21" s="79">
        <f t="shared" si="12"/>
        <v>2.4264963115187324</v>
      </c>
      <c r="AT21" s="82">
        <f t="shared" si="13"/>
        <v>2.7462709957809048</v>
      </c>
      <c r="AU21" s="77">
        <v>3920092</v>
      </c>
      <c r="AV21" s="77">
        <v>21610634.509999994</v>
      </c>
      <c r="AW21" s="77">
        <v>5386003.6499999985</v>
      </c>
      <c r="AX21" s="77">
        <v>925965.02</v>
      </c>
      <c r="AY21" s="77">
        <v>1901721.96</v>
      </c>
      <c r="AZ21" s="77">
        <f t="shared" si="14"/>
        <v>8213690.629999998</v>
      </c>
      <c r="BA21" s="78">
        <f t="shared" si="26"/>
        <v>0.38007632891108484</v>
      </c>
      <c r="BB21" s="79">
        <f t="shared" si="15"/>
        <v>5.5127875850872874</v>
      </c>
      <c r="BC21" s="79">
        <f t="shared" si="16"/>
        <v>7.1229458849435145</v>
      </c>
      <c r="BD21" s="86">
        <v>44824043</v>
      </c>
      <c r="BE21" s="110">
        <v>536371</v>
      </c>
      <c r="BF21" s="88">
        <v>1600268.05</v>
      </c>
      <c r="BG21" s="77">
        <v>0</v>
      </c>
      <c r="BH21" s="88">
        <v>159442.12</v>
      </c>
      <c r="BI21" s="88">
        <v>0</v>
      </c>
      <c r="BJ21" s="88">
        <f t="shared" si="17"/>
        <v>159442.12</v>
      </c>
      <c r="BK21" s="78">
        <f t="shared" si="27"/>
        <v>9.9634633085375915E-2</v>
      </c>
      <c r="BL21" s="79">
        <f t="shared" si="18"/>
        <v>2.9835096416472928</v>
      </c>
      <c r="BM21" s="87">
        <f t="shared" si="19"/>
        <v>3.280770530099502</v>
      </c>
      <c r="BN21" s="81"/>
      <c r="BO21" s="81"/>
      <c r="BP21" s="77"/>
      <c r="BQ21" s="77"/>
      <c r="BR21" s="77"/>
      <c r="BS21" s="77"/>
      <c r="BT21" s="89"/>
      <c r="BU21" s="79"/>
      <c r="BV21" s="82"/>
    </row>
    <row r="22" spans="1:74">
      <c r="A22" s="7">
        <v>37148</v>
      </c>
      <c r="B22" s="75">
        <v>13055618</v>
      </c>
      <c r="C22" s="76">
        <v>30233932.370000012</v>
      </c>
      <c r="D22" s="76">
        <v>758329.02</v>
      </c>
      <c r="E22" s="76">
        <v>957391.45</v>
      </c>
      <c r="F22" s="76">
        <v>3004009.93</v>
      </c>
      <c r="G22" s="77">
        <f t="shared" si="0"/>
        <v>4719730.4000000004</v>
      </c>
      <c r="H22" s="78">
        <f t="shared" si="20"/>
        <v>0.15610706348881068</v>
      </c>
      <c r="I22" s="79">
        <f t="shared" si="1"/>
        <v>2.3157794881866192</v>
      </c>
      <c r="J22" s="79">
        <f t="shared" si="2"/>
        <v>2.4471957466892804</v>
      </c>
      <c r="K22" s="80">
        <v>31269421</v>
      </c>
      <c r="L22" s="81">
        <v>76497472.769999951</v>
      </c>
      <c r="M22" s="81">
        <v>63000.14</v>
      </c>
      <c r="N22" s="81">
        <v>2242229.6</v>
      </c>
      <c r="O22" s="81">
        <v>8161974.8399999989</v>
      </c>
      <c r="P22" s="77">
        <f t="shared" si="3"/>
        <v>10467204.579999998</v>
      </c>
      <c r="Q22" s="78">
        <f t="shared" si="21"/>
        <v>0.13683072395700013</v>
      </c>
      <c r="R22" s="79">
        <f t="shared" si="4"/>
        <v>2.4463987603096311</v>
      </c>
      <c r="S22" s="82">
        <f t="shared" si="5"/>
        <v>2.5201202961193285</v>
      </c>
      <c r="T22" s="81">
        <v>4800281</v>
      </c>
      <c r="U22" s="81">
        <v>17338165.160000004</v>
      </c>
      <c r="V22" s="81">
        <v>3795981.01</v>
      </c>
      <c r="W22" s="81">
        <v>408248.09</v>
      </c>
      <c r="X22" s="81">
        <v>1345949.19</v>
      </c>
      <c r="Y22" s="81">
        <f t="shared" si="6"/>
        <v>5550178.2899999991</v>
      </c>
      <c r="Z22" s="83">
        <f t="shared" si="22"/>
        <v>0.32011335910010436</v>
      </c>
      <c r="AA22" s="79">
        <f t="shared" si="23"/>
        <v>3.6119062946523348</v>
      </c>
      <c r="AB22" s="79">
        <f t="shared" si="7"/>
        <v>4.4877360846167136</v>
      </c>
      <c r="AC22" s="84">
        <v>19178120</v>
      </c>
      <c r="AD22" s="76">
        <v>43402753.469999999</v>
      </c>
      <c r="AE22" s="76">
        <v>1066463.6599999999</v>
      </c>
      <c r="AF22" s="76">
        <v>6268306.0599999968</v>
      </c>
      <c r="AG22" s="76">
        <v>3867328.47</v>
      </c>
      <c r="AH22" s="81">
        <f t="shared" si="8"/>
        <v>11202098.189999998</v>
      </c>
      <c r="AI22" s="85">
        <f t="shared" si="24"/>
        <v>0.25809648684484715</v>
      </c>
      <c r="AJ22" s="79">
        <f t="shared" si="9"/>
        <v>2.2631391121757503</v>
      </c>
      <c r="AK22" s="79">
        <f t="shared" si="10"/>
        <v>2.645594207878561</v>
      </c>
      <c r="AL22" s="86">
        <v>62538153</v>
      </c>
      <c r="AM22" s="77">
        <v>129703788.61999999</v>
      </c>
      <c r="AN22" s="77">
        <v>418736.98</v>
      </c>
      <c r="AO22" s="77">
        <v>18421994.120000005</v>
      </c>
      <c r="AP22" s="77">
        <v>12753315.260000004</v>
      </c>
      <c r="AQ22" s="77">
        <f t="shared" si="11"/>
        <v>31594046.360000007</v>
      </c>
      <c r="AR22" s="78">
        <f t="shared" si="25"/>
        <v>0.24358614884074625</v>
      </c>
      <c r="AS22" s="79">
        <f t="shared" si="12"/>
        <v>2.0739945520936636</v>
      </c>
      <c r="AT22" s="82">
        <f t="shared" si="13"/>
        <v>2.3752623413742326</v>
      </c>
      <c r="AU22" s="77">
        <v>3900310</v>
      </c>
      <c r="AV22" s="77">
        <v>20558443.250000011</v>
      </c>
      <c r="AW22" s="77">
        <v>5044294.72</v>
      </c>
      <c r="AX22" s="77">
        <v>891224.58</v>
      </c>
      <c r="AY22" s="77">
        <v>1798495.58</v>
      </c>
      <c r="AZ22" s="77">
        <f t="shared" si="14"/>
        <v>7734014.8799999999</v>
      </c>
      <c r="BA22" s="78">
        <f t="shared" si="26"/>
        <v>0.37619652353784111</v>
      </c>
      <c r="BB22" s="79">
        <f t="shared" si="15"/>
        <v>5.2709767300547936</v>
      </c>
      <c r="BC22" s="79">
        <f t="shared" si="16"/>
        <v>6.7927837915447764</v>
      </c>
      <c r="BD22" s="86">
        <v>43089000</v>
      </c>
      <c r="BE22" s="110">
        <v>520720</v>
      </c>
      <c r="BF22" s="88">
        <v>1210896.1100000001</v>
      </c>
      <c r="BG22" s="77">
        <v>0</v>
      </c>
      <c r="BH22" s="88">
        <v>152550.5</v>
      </c>
      <c r="BI22" s="88">
        <v>0</v>
      </c>
      <c r="BJ22" s="88">
        <f t="shared" si="17"/>
        <v>152550.5</v>
      </c>
      <c r="BK22" s="78">
        <f t="shared" si="27"/>
        <v>0.12598149316046608</v>
      </c>
      <c r="BL22" s="79">
        <f t="shared" si="18"/>
        <v>2.3254265440159783</v>
      </c>
      <c r="BM22" s="87">
        <f t="shared" si="19"/>
        <v>2.6183872522660931</v>
      </c>
      <c r="BN22" s="81"/>
      <c r="BO22" s="81"/>
      <c r="BP22" s="77"/>
      <c r="BQ22" s="77"/>
      <c r="BR22" s="77"/>
      <c r="BS22" s="77"/>
      <c r="BT22" s="89"/>
      <c r="BU22" s="79"/>
      <c r="BV22" s="82"/>
    </row>
    <row r="23" spans="1:74">
      <c r="A23" s="7">
        <v>37178.4375</v>
      </c>
      <c r="B23" s="75">
        <v>12869011</v>
      </c>
      <c r="C23" s="76">
        <v>24969599.129999995</v>
      </c>
      <c r="D23" s="76">
        <v>700154.42</v>
      </c>
      <c r="E23" s="76">
        <v>1103674.42</v>
      </c>
      <c r="F23" s="76">
        <v>2417765.5099999998</v>
      </c>
      <c r="G23" s="77">
        <f t="shared" si="0"/>
        <v>4221594.3499999996</v>
      </c>
      <c r="H23" s="78">
        <f t="shared" si="20"/>
        <v>0.16906936823538826</v>
      </c>
      <c r="I23" s="79">
        <f t="shared" si="1"/>
        <v>1.9402888947720998</v>
      </c>
      <c r="J23" s="79">
        <f t="shared" si="2"/>
        <v>2.0804573070922077</v>
      </c>
      <c r="K23" s="80">
        <v>31860583</v>
      </c>
      <c r="L23" s="81">
        <v>65130431.680000007</v>
      </c>
      <c r="M23" s="81">
        <v>48901.32</v>
      </c>
      <c r="N23" s="81">
        <v>2578473.75</v>
      </c>
      <c r="O23" s="81">
        <v>6945173.8599999985</v>
      </c>
      <c r="P23" s="77">
        <f t="shared" si="3"/>
        <v>9572548.9299999978</v>
      </c>
      <c r="Q23" s="78">
        <f t="shared" si="21"/>
        <v>0.14697505732853139</v>
      </c>
      <c r="R23" s="79">
        <f t="shared" si="4"/>
        <v>2.0442322627931828</v>
      </c>
      <c r="S23" s="82">
        <f t="shared" si="5"/>
        <v>2.1266970146152064</v>
      </c>
      <c r="T23" s="81">
        <v>4903916</v>
      </c>
      <c r="U23" s="81">
        <v>16318521.900000008</v>
      </c>
      <c r="V23" s="81">
        <v>3618148.95</v>
      </c>
      <c r="W23" s="81">
        <v>464902.56</v>
      </c>
      <c r="X23" s="81">
        <v>1179570.76</v>
      </c>
      <c r="Y23" s="81">
        <f t="shared" si="6"/>
        <v>5262622.2700000005</v>
      </c>
      <c r="Z23" s="83">
        <f t="shared" si="22"/>
        <v>0.3224938080942244</v>
      </c>
      <c r="AA23" s="79">
        <f t="shared" si="23"/>
        <v>3.3276511873368158</v>
      </c>
      <c r="AB23" s="79">
        <f t="shared" si="7"/>
        <v>4.1602615970583523</v>
      </c>
      <c r="AC23" s="84">
        <v>19828743</v>
      </c>
      <c r="AD23" s="76">
        <v>33232251.950000003</v>
      </c>
      <c r="AE23" s="76">
        <v>979593.26</v>
      </c>
      <c r="AF23" s="76">
        <v>6023927.1599999992</v>
      </c>
      <c r="AG23" s="76">
        <v>2833509.16</v>
      </c>
      <c r="AH23" s="81">
        <f t="shared" si="8"/>
        <v>9837029.5799999982</v>
      </c>
      <c r="AI23" s="85">
        <f t="shared" si="24"/>
        <v>0.29600851590799271</v>
      </c>
      <c r="AJ23" s="79">
        <f t="shared" si="9"/>
        <v>1.6759636226058305</v>
      </c>
      <c r="AK23" s="79">
        <f t="shared" si="10"/>
        <v>2.0291640458500066</v>
      </c>
      <c r="AL23" s="86">
        <v>65704615</v>
      </c>
      <c r="AM23" s="77">
        <v>94935522.760000005</v>
      </c>
      <c r="AN23" s="77">
        <v>435923.18</v>
      </c>
      <c r="AO23" s="77">
        <v>18007988.629999995</v>
      </c>
      <c r="AP23" s="77">
        <v>8895464.4100000057</v>
      </c>
      <c r="AQ23" s="77">
        <f t="shared" si="11"/>
        <v>27339376.219999999</v>
      </c>
      <c r="AR23" s="78">
        <f t="shared" si="25"/>
        <v>0.28797836073557842</v>
      </c>
      <c r="AS23" s="79">
        <f t="shared" si="12"/>
        <v>1.4448836319944955</v>
      </c>
      <c r="AT23" s="82">
        <f t="shared" si="13"/>
        <v>1.7255931652593963</v>
      </c>
      <c r="AU23" s="77">
        <v>4096107</v>
      </c>
      <c r="AV23" s="77">
        <v>19589327.690000005</v>
      </c>
      <c r="AW23" s="77">
        <v>4984017.8</v>
      </c>
      <c r="AX23" s="77">
        <v>811414.02</v>
      </c>
      <c r="AY23" s="77">
        <v>1692992</v>
      </c>
      <c r="AZ23" s="77">
        <f t="shared" si="14"/>
        <v>7488423.8200000003</v>
      </c>
      <c r="BA23" s="78">
        <f t="shared" si="26"/>
        <v>0.38227058827663107</v>
      </c>
      <c r="BB23" s="79">
        <f t="shared" si="15"/>
        <v>4.7824257740337366</v>
      </c>
      <c r="BC23" s="79">
        <f t="shared" si="16"/>
        <v>6.1972891601708664</v>
      </c>
      <c r="BD23" s="86">
        <v>44318234</v>
      </c>
      <c r="BE23" s="110">
        <v>504367</v>
      </c>
      <c r="BF23" s="88">
        <v>832009.46</v>
      </c>
      <c r="BG23" s="77">
        <v>0</v>
      </c>
      <c r="BH23" s="88">
        <v>125659.58</v>
      </c>
      <c r="BI23" s="88">
        <v>0</v>
      </c>
      <c r="BJ23" s="88">
        <f t="shared" si="17"/>
        <v>125659.58</v>
      </c>
      <c r="BK23" s="78">
        <f t="shared" si="27"/>
        <v>0.15103143178203768</v>
      </c>
      <c r="BL23" s="79">
        <f t="shared" si="18"/>
        <v>1.6496112156425777</v>
      </c>
      <c r="BM23" s="87">
        <f t="shared" si="19"/>
        <v>1.8987543594247838</v>
      </c>
      <c r="BN23" s="81"/>
      <c r="BO23" s="81"/>
      <c r="BP23" s="77"/>
      <c r="BQ23" s="77"/>
      <c r="BR23" s="77"/>
      <c r="BS23" s="77"/>
      <c r="BT23" s="89"/>
      <c r="BU23" s="79"/>
      <c r="BV23" s="82"/>
    </row>
    <row r="24" spans="1:74">
      <c r="A24" s="7">
        <v>37208.875</v>
      </c>
      <c r="B24" s="75">
        <v>12429586</v>
      </c>
      <c r="C24" s="76">
        <v>33485717.620000016</v>
      </c>
      <c r="D24" s="76">
        <v>1056209.56</v>
      </c>
      <c r="E24" s="76">
        <v>1109603.08</v>
      </c>
      <c r="F24" s="76">
        <v>3221385.73</v>
      </c>
      <c r="G24" s="77">
        <f t="shared" si="0"/>
        <v>5387198.3700000001</v>
      </c>
      <c r="H24" s="78">
        <f t="shared" si="20"/>
        <v>0.16088048137819771</v>
      </c>
      <c r="I24" s="79">
        <f t="shared" si="1"/>
        <v>2.6940332220236471</v>
      </c>
      <c r="J24" s="79">
        <f t="shared" si="2"/>
        <v>2.8682797850226076</v>
      </c>
      <c r="K24" s="80">
        <v>32187394</v>
      </c>
      <c r="L24" s="81">
        <v>86703592.340000004</v>
      </c>
      <c r="M24" s="81">
        <v>53445.9</v>
      </c>
      <c r="N24" s="81">
        <v>2686702.86</v>
      </c>
      <c r="O24" s="81">
        <v>9426364.5100000035</v>
      </c>
      <c r="P24" s="77">
        <f t="shared" si="3"/>
        <v>12166513.270000003</v>
      </c>
      <c r="Q24" s="78">
        <f t="shared" si="21"/>
        <v>0.14032305861434394</v>
      </c>
      <c r="R24" s="79">
        <f t="shared" si="4"/>
        <v>2.6937127106344803</v>
      </c>
      <c r="S24" s="82">
        <f t="shared" si="5"/>
        <v>2.7788438262507369</v>
      </c>
      <c r="T24" s="81">
        <v>4401274</v>
      </c>
      <c r="U24" s="81">
        <v>13614927.210000001</v>
      </c>
      <c r="V24" s="81">
        <v>3086569.1</v>
      </c>
      <c r="W24" s="81">
        <v>436021.79</v>
      </c>
      <c r="X24" s="81">
        <v>988520.71</v>
      </c>
      <c r="Y24" s="81">
        <f t="shared" si="6"/>
        <v>4511111.5999999996</v>
      </c>
      <c r="Z24" s="83">
        <f t="shared" si="22"/>
        <v>0.3313357119299648</v>
      </c>
      <c r="AA24" s="79">
        <f t="shared" si="23"/>
        <v>3.0934059570024499</v>
      </c>
      <c r="AB24" s="79">
        <f t="shared" si="7"/>
        <v>3.893763055878821</v>
      </c>
      <c r="AC24" s="84">
        <v>19097898</v>
      </c>
      <c r="AD24" s="76">
        <v>52441753.64000003</v>
      </c>
      <c r="AE24" s="76">
        <v>766418.84</v>
      </c>
      <c r="AF24" s="76">
        <v>5870387.860000005</v>
      </c>
      <c r="AG24" s="76">
        <v>4906792.63</v>
      </c>
      <c r="AH24" s="81">
        <f t="shared" si="8"/>
        <v>11543599.330000006</v>
      </c>
      <c r="AI24" s="85">
        <f t="shared" si="24"/>
        <v>0.22012229814517695</v>
      </c>
      <c r="AJ24" s="79">
        <f t="shared" si="9"/>
        <v>2.7459437494115861</v>
      </c>
      <c r="AK24" s="79">
        <f t="shared" si="10"/>
        <v>3.0934587848359039</v>
      </c>
      <c r="AL24" s="86">
        <v>63446103</v>
      </c>
      <c r="AM24" s="77">
        <v>146455217.13000011</v>
      </c>
      <c r="AN24" s="77">
        <v>445794.88</v>
      </c>
      <c r="AO24" s="77">
        <v>18639245.920000013</v>
      </c>
      <c r="AP24" s="77">
        <v>14712469.720000003</v>
      </c>
      <c r="AQ24" s="77">
        <f t="shared" si="11"/>
        <v>33797510.520000011</v>
      </c>
      <c r="AR24" s="78">
        <f t="shared" si="25"/>
        <v>0.23077027355058202</v>
      </c>
      <c r="AS24" s="79">
        <f t="shared" si="12"/>
        <v>2.3083406262162409</v>
      </c>
      <c r="AT24" s="82">
        <f t="shared" si="13"/>
        <v>2.6091477664120699</v>
      </c>
      <c r="AU24" s="77">
        <v>3927185</v>
      </c>
      <c r="AV24" s="77">
        <v>16447450.610000001</v>
      </c>
      <c r="AW24" s="77">
        <v>4697895.59</v>
      </c>
      <c r="AX24" s="77">
        <v>818784.41</v>
      </c>
      <c r="AY24" s="77">
        <v>1352841.13</v>
      </c>
      <c r="AZ24" s="77">
        <f t="shared" si="14"/>
        <v>6869521.1299999999</v>
      </c>
      <c r="BA24" s="78">
        <f t="shared" si="26"/>
        <v>0.41766479759625186</v>
      </c>
      <c r="BB24" s="79">
        <f t="shared" si="15"/>
        <v>4.1881018108390622</v>
      </c>
      <c r="BC24" s="79">
        <f t="shared" si="16"/>
        <v>5.5928433750892825</v>
      </c>
      <c r="BD24" s="86">
        <v>42658851</v>
      </c>
      <c r="BE24" s="110">
        <v>538562</v>
      </c>
      <c r="BF24" s="88">
        <v>1460449.18</v>
      </c>
      <c r="BG24" s="77">
        <v>0</v>
      </c>
      <c r="BH24" s="88">
        <v>112402.27</v>
      </c>
      <c r="BI24" s="88">
        <v>0</v>
      </c>
      <c r="BJ24" s="88">
        <f t="shared" si="17"/>
        <v>112402.27</v>
      </c>
      <c r="BK24" s="78">
        <f t="shared" si="27"/>
        <v>7.6964177555291585E-2</v>
      </c>
      <c r="BL24" s="79">
        <f t="shared" si="18"/>
        <v>2.7117568265120822</v>
      </c>
      <c r="BM24" s="87">
        <f t="shared" si="19"/>
        <v>2.9204649603945319</v>
      </c>
      <c r="BN24" s="81"/>
      <c r="BO24" s="81"/>
      <c r="BP24" s="77"/>
      <c r="BQ24" s="77"/>
      <c r="BR24" s="77"/>
      <c r="BS24" s="77"/>
      <c r="BT24" s="89"/>
      <c r="BU24" s="79"/>
      <c r="BV24" s="82"/>
    </row>
    <row r="25" spans="1:74">
      <c r="A25" s="7">
        <v>37239.3125</v>
      </c>
      <c r="B25" s="75">
        <v>13008899</v>
      </c>
      <c r="C25" s="76">
        <v>31490579.210000012</v>
      </c>
      <c r="D25" s="76">
        <v>865742.7</v>
      </c>
      <c r="E25" s="76">
        <v>1264222.92</v>
      </c>
      <c r="F25" s="76">
        <v>3162990.49</v>
      </c>
      <c r="G25" s="77">
        <f t="shared" si="0"/>
        <v>5292956.1100000003</v>
      </c>
      <c r="H25" s="78">
        <f t="shared" si="20"/>
        <v>0.16808062102329296</v>
      </c>
      <c r="I25" s="79">
        <f t="shared" si="1"/>
        <v>2.4206951879632559</v>
      </c>
      <c r="J25" s="79">
        <f t="shared" si="2"/>
        <v>2.5844266167336691</v>
      </c>
      <c r="K25" s="80">
        <v>32285147</v>
      </c>
      <c r="L25" s="81">
        <v>93081879.290000036</v>
      </c>
      <c r="M25" s="81">
        <v>50291.1</v>
      </c>
      <c r="N25" s="81">
        <v>2678886.2200000002</v>
      </c>
      <c r="O25" s="81">
        <v>7895547.360000005</v>
      </c>
      <c r="P25" s="77">
        <f t="shared" si="3"/>
        <v>10624724.680000005</v>
      </c>
      <c r="Q25" s="78">
        <f t="shared" si="21"/>
        <v>0.11414385658134686</v>
      </c>
      <c r="R25" s="79">
        <f t="shared" si="4"/>
        <v>2.8831177163294326</v>
      </c>
      <c r="S25" s="82">
        <f t="shared" si="5"/>
        <v>2.9676512425357715</v>
      </c>
      <c r="T25" s="81">
        <v>4364379</v>
      </c>
      <c r="U25" s="81">
        <v>12051593.639999999</v>
      </c>
      <c r="V25" s="81">
        <v>2805486.04</v>
      </c>
      <c r="W25" s="81">
        <v>468523.49</v>
      </c>
      <c r="X25" s="81">
        <v>868307.57</v>
      </c>
      <c r="Y25" s="81">
        <f t="shared" si="6"/>
        <v>4142317.1</v>
      </c>
      <c r="Z25" s="83">
        <f t="shared" si="22"/>
        <v>0.34371529805414186</v>
      </c>
      <c r="AA25" s="79">
        <f t="shared" si="23"/>
        <v>2.7613535946351129</v>
      </c>
      <c r="AB25" s="79">
        <f t="shared" si="7"/>
        <v>3.5115197763530621</v>
      </c>
      <c r="AC25" s="84">
        <v>19817003</v>
      </c>
      <c r="AD25" s="76">
        <v>44393068.220000014</v>
      </c>
      <c r="AE25" s="76">
        <v>752847.98</v>
      </c>
      <c r="AF25" s="76">
        <v>6878060.8300000001</v>
      </c>
      <c r="AG25" s="76">
        <v>3948142.26</v>
      </c>
      <c r="AH25" s="81">
        <f t="shared" si="8"/>
        <v>11579051.07</v>
      </c>
      <c r="AI25" s="85">
        <f t="shared" si="24"/>
        <v>0.26083015962351064</v>
      </c>
      <c r="AJ25" s="79">
        <f t="shared" si="9"/>
        <v>2.2401504516096615</v>
      </c>
      <c r="AK25" s="79">
        <f t="shared" si="10"/>
        <v>2.6252192135208339</v>
      </c>
      <c r="AL25" s="86">
        <v>65179357</v>
      </c>
      <c r="AM25" s="77">
        <v>125376462.8999999</v>
      </c>
      <c r="AN25" s="77">
        <v>483744.22</v>
      </c>
      <c r="AO25" s="77">
        <v>18481044.859999999</v>
      </c>
      <c r="AP25" s="77">
        <v>12279111.030000009</v>
      </c>
      <c r="AQ25" s="77">
        <f t="shared" si="11"/>
        <v>31243900.110000007</v>
      </c>
      <c r="AR25" s="78">
        <f t="shared" si="25"/>
        <v>0.24920068238741189</v>
      </c>
      <c r="AS25" s="79">
        <f t="shared" si="12"/>
        <v>1.923560904413339</v>
      </c>
      <c r="AT25" s="82">
        <f t="shared" si="13"/>
        <v>2.2145240245312623</v>
      </c>
      <c r="AU25" s="77">
        <v>3986381</v>
      </c>
      <c r="AV25" s="77">
        <v>13576978.629999995</v>
      </c>
      <c r="AW25" s="77">
        <v>3905546.05</v>
      </c>
      <c r="AX25" s="77">
        <v>955327.01</v>
      </c>
      <c r="AY25" s="77">
        <v>1018816.7</v>
      </c>
      <c r="AZ25" s="77">
        <f t="shared" si="14"/>
        <v>5879689.7599999998</v>
      </c>
      <c r="BA25" s="78">
        <f t="shared" si="26"/>
        <v>0.43306319618181516</v>
      </c>
      <c r="BB25" s="79">
        <f t="shared" si="15"/>
        <v>3.4058406936015388</v>
      </c>
      <c r="BC25" s="79">
        <f t="shared" si="16"/>
        <v>4.6252106083186728</v>
      </c>
      <c r="BD25" s="86">
        <v>43664706</v>
      </c>
      <c r="BE25" s="110">
        <v>552792</v>
      </c>
      <c r="BF25" s="88">
        <v>1157250.6200000001</v>
      </c>
      <c r="BG25" s="77">
        <v>0</v>
      </c>
      <c r="BH25" s="88">
        <v>153368.24</v>
      </c>
      <c r="BI25" s="88">
        <v>0</v>
      </c>
      <c r="BJ25" s="88">
        <f t="shared" si="17"/>
        <v>153368.24</v>
      </c>
      <c r="BK25" s="78">
        <f t="shared" si="27"/>
        <v>0.13252811219059876</v>
      </c>
      <c r="BL25" s="79">
        <f t="shared" si="18"/>
        <v>2.0934648475375912</v>
      </c>
      <c r="BM25" s="87">
        <f t="shared" si="19"/>
        <v>2.3709077917191279</v>
      </c>
      <c r="BN25" s="81"/>
      <c r="BO25" s="81"/>
      <c r="BP25" s="77"/>
      <c r="BQ25" s="77"/>
      <c r="BR25" s="77"/>
      <c r="BS25" s="77"/>
      <c r="BT25" s="89"/>
      <c r="BU25" s="79"/>
      <c r="BV25" s="82"/>
    </row>
    <row r="26" spans="1:74">
      <c r="A26" s="7">
        <v>37269.75</v>
      </c>
      <c r="B26" s="75">
        <v>14040290</v>
      </c>
      <c r="C26" s="76">
        <v>35739659.319999993</v>
      </c>
      <c r="D26" s="76">
        <v>872323.67</v>
      </c>
      <c r="E26" s="76">
        <v>1478709.95</v>
      </c>
      <c r="F26" s="76">
        <v>3679462.44</v>
      </c>
      <c r="G26" s="77">
        <f t="shared" si="0"/>
        <v>6030496.0600000005</v>
      </c>
      <c r="H26" s="78">
        <f t="shared" si="20"/>
        <v>0.168734010752736</v>
      </c>
      <c r="I26" s="79">
        <f t="shared" si="1"/>
        <v>2.5455072024865579</v>
      </c>
      <c r="J26" s="79">
        <f t="shared" si="2"/>
        <v>2.7129562808175613</v>
      </c>
      <c r="K26" s="80">
        <v>30132537</v>
      </c>
      <c r="L26" s="81">
        <v>75187112.859999985</v>
      </c>
      <c r="M26" s="81">
        <v>49469.57</v>
      </c>
      <c r="N26" s="81">
        <v>2617478.08</v>
      </c>
      <c r="O26" s="81">
        <v>8025206.7700000014</v>
      </c>
      <c r="P26" s="77">
        <f t="shared" si="3"/>
        <v>10692154.420000002</v>
      </c>
      <c r="Q26" s="78">
        <f t="shared" si="21"/>
        <v>0.14220727480132164</v>
      </c>
      <c r="R26" s="79">
        <f t="shared" si="4"/>
        <v>2.4952134916485784</v>
      </c>
      <c r="S26" s="82">
        <f t="shared" si="5"/>
        <v>2.5837207305179772</v>
      </c>
      <c r="T26" s="81">
        <v>5564843</v>
      </c>
      <c r="U26" s="81">
        <v>10786396.48</v>
      </c>
      <c r="V26" s="81">
        <v>1600797.78</v>
      </c>
      <c r="W26" s="81">
        <v>268842.5</v>
      </c>
      <c r="X26" s="81">
        <v>799262.45</v>
      </c>
      <c r="Y26" s="81">
        <f t="shared" si="6"/>
        <v>2668902.73</v>
      </c>
      <c r="Z26" s="83">
        <f t="shared" si="22"/>
        <v>0.24743228518890861</v>
      </c>
      <c r="AA26" s="79">
        <f t="shared" si="23"/>
        <v>1.9383110143448792</v>
      </c>
      <c r="AB26" s="79">
        <f t="shared" si="7"/>
        <v>2.2742846042556817</v>
      </c>
      <c r="AC26" s="84">
        <v>20193259</v>
      </c>
      <c r="AD26" s="76">
        <v>51667700.179999992</v>
      </c>
      <c r="AE26" s="76">
        <v>715814.78</v>
      </c>
      <c r="AF26" s="76">
        <v>6750047.8199999984</v>
      </c>
      <c r="AG26" s="76">
        <v>4687219.13</v>
      </c>
      <c r="AH26" s="81">
        <f t="shared" si="8"/>
        <v>12153081.729999999</v>
      </c>
      <c r="AI26" s="85">
        <f t="shared" si="24"/>
        <v>0.23521623156558311</v>
      </c>
      <c r="AJ26" s="79">
        <f t="shared" si="9"/>
        <v>2.5586607976453921</v>
      </c>
      <c r="AK26" s="79">
        <f t="shared" si="10"/>
        <v>2.92838133656385</v>
      </c>
      <c r="AL26" s="86">
        <v>63321184</v>
      </c>
      <c r="AM26" s="77">
        <v>137118187.55000004</v>
      </c>
      <c r="AN26" s="77">
        <v>457914.53</v>
      </c>
      <c r="AO26" s="77">
        <v>17676442.419999991</v>
      </c>
      <c r="AP26" s="77">
        <v>13698730.790000003</v>
      </c>
      <c r="AQ26" s="77">
        <f t="shared" si="11"/>
        <v>31833087.739999995</v>
      </c>
      <c r="AR26" s="78">
        <f t="shared" si="25"/>
        <v>0.23215802592484008</v>
      </c>
      <c r="AS26" s="79">
        <f t="shared" si="12"/>
        <v>2.1654394136091968</v>
      </c>
      <c r="AT26" s="82">
        <f t="shared" si="13"/>
        <v>2.4518263035005794</v>
      </c>
      <c r="AU26" s="77">
        <v>3679563</v>
      </c>
      <c r="AV26" s="77">
        <v>15528718.280000003</v>
      </c>
      <c r="AW26" s="77">
        <v>4879415.4800000004</v>
      </c>
      <c r="AX26" s="77">
        <v>803197.48</v>
      </c>
      <c r="AY26" s="77">
        <v>1271757.54</v>
      </c>
      <c r="AZ26" s="77">
        <f t="shared" si="14"/>
        <v>6954370.5000000009</v>
      </c>
      <c r="BA26" s="78">
        <f t="shared" si="26"/>
        <v>0.44783931130728194</v>
      </c>
      <c r="BB26" s="79">
        <f t="shared" si="15"/>
        <v>4.220261558233954</v>
      </c>
      <c r="BC26" s="79">
        <f t="shared" si="16"/>
        <v>5.7646332567209759</v>
      </c>
      <c r="BD26" s="86">
        <v>43060820</v>
      </c>
      <c r="BE26" s="110">
        <v>584480</v>
      </c>
      <c r="BF26" s="88">
        <v>1391856.76</v>
      </c>
      <c r="BG26" s="77">
        <v>0</v>
      </c>
      <c r="BH26" s="88">
        <v>161582.53</v>
      </c>
      <c r="BI26" s="88">
        <v>0</v>
      </c>
      <c r="BJ26" s="88">
        <f t="shared" si="17"/>
        <v>161582.53</v>
      </c>
      <c r="BK26" s="78">
        <f t="shared" si="27"/>
        <v>0.11609134980240352</v>
      </c>
      <c r="BL26" s="79">
        <f t="shared" si="18"/>
        <v>2.3813590884204765</v>
      </c>
      <c r="BM26" s="87">
        <f t="shared" si="19"/>
        <v>2.6578142793594308</v>
      </c>
      <c r="BN26" s="81"/>
      <c r="BO26" s="81"/>
      <c r="BP26" s="77"/>
      <c r="BQ26" s="77"/>
      <c r="BR26" s="77"/>
      <c r="BS26" s="77"/>
      <c r="BT26" s="89"/>
      <c r="BU26" s="79"/>
      <c r="BV26" s="82"/>
    </row>
    <row r="27" spans="1:74">
      <c r="A27" s="7">
        <v>37300.1875</v>
      </c>
      <c r="B27" s="75">
        <v>12588280</v>
      </c>
      <c r="C27" s="76">
        <v>25784266.619999997</v>
      </c>
      <c r="D27" s="76">
        <v>621192.32999999996</v>
      </c>
      <c r="E27" s="76">
        <v>1332157.1200000001</v>
      </c>
      <c r="F27" s="76">
        <v>2602348.27</v>
      </c>
      <c r="G27" s="77">
        <f t="shared" si="0"/>
        <v>4555697.7200000007</v>
      </c>
      <c r="H27" s="78">
        <f t="shared" si="20"/>
        <v>0.1766851773269478</v>
      </c>
      <c r="I27" s="79">
        <f t="shared" si="1"/>
        <v>2.0482755880866965</v>
      </c>
      <c r="J27" s="79">
        <f t="shared" si="2"/>
        <v>2.2034476568681343</v>
      </c>
      <c r="K27" s="80">
        <v>28106111</v>
      </c>
      <c r="L27" s="81">
        <v>58211348.88000001</v>
      </c>
      <c r="M27" s="81">
        <v>44493.61</v>
      </c>
      <c r="N27" s="81">
        <v>2440114.7599999998</v>
      </c>
      <c r="O27" s="81">
        <v>6162301.0500000035</v>
      </c>
      <c r="P27" s="77">
        <f t="shared" si="3"/>
        <v>8646909.4200000037</v>
      </c>
      <c r="Q27" s="78">
        <f t="shared" si="21"/>
        <v>0.14854336115497349</v>
      </c>
      <c r="R27" s="79">
        <f t="shared" si="4"/>
        <v>2.0711278369319759</v>
      </c>
      <c r="S27" s="82">
        <f t="shared" si="5"/>
        <v>2.1595288387639262</v>
      </c>
      <c r="T27" s="81">
        <v>4831673</v>
      </c>
      <c r="U27" s="81">
        <v>10565495.719999999</v>
      </c>
      <c r="V27" s="81">
        <v>1787019.31</v>
      </c>
      <c r="W27" s="81">
        <v>266122.68</v>
      </c>
      <c r="X27" s="81">
        <v>752624.63</v>
      </c>
      <c r="Y27" s="81">
        <f t="shared" si="6"/>
        <v>2805766.62</v>
      </c>
      <c r="Z27" s="83">
        <f t="shared" si="22"/>
        <v>0.26555939203958151</v>
      </c>
      <c r="AA27" s="79">
        <f t="shared" si="23"/>
        <v>2.1867158063056005</v>
      </c>
      <c r="AB27" s="79">
        <f t="shared" si="7"/>
        <v>2.6116497763818036</v>
      </c>
      <c r="AC27" s="84">
        <v>18100235</v>
      </c>
      <c r="AD27" s="76">
        <v>35103218.620000005</v>
      </c>
      <c r="AE27" s="76">
        <v>451242.02</v>
      </c>
      <c r="AF27" s="76">
        <v>6434087.1799999997</v>
      </c>
      <c r="AG27" s="76">
        <v>3022738.04</v>
      </c>
      <c r="AH27" s="81">
        <f t="shared" si="8"/>
        <v>9908067.2399999984</v>
      </c>
      <c r="AI27" s="85">
        <f t="shared" si="24"/>
        <v>0.28225523554569132</v>
      </c>
      <c r="AJ27" s="79">
        <f t="shared" si="9"/>
        <v>1.9393791638616849</v>
      </c>
      <c r="AK27" s="79">
        <f t="shared" si="10"/>
        <v>2.3197791531435921</v>
      </c>
      <c r="AL27" s="86">
        <v>57906983</v>
      </c>
      <c r="AM27" s="77">
        <v>95144774.51000005</v>
      </c>
      <c r="AN27" s="77">
        <v>369043.29</v>
      </c>
      <c r="AO27" s="77">
        <v>15702949.270000001</v>
      </c>
      <c r="AP27" s="77">
        <v>9141998.3199999947</v>
      </c>
      <c r="AQ27" s="77">
        <f t="shared" si="11"/>
        <v>25213990.879999995</v>
      </c>
      <c r="AR27" s="78">
        <f t="shared" si="25"/>
        <v>0.26500657560915147</v>
      </c>
      <c r="AS27" s="79">
        <f t="shared" si="12"/>
        <v>1.6430621935527197</v>
      </c>
      <c r="AT27" s="82">
        <f t="shared" si="13"/>
        <v>1.9206106294641538</v>
      </c>
      <c r="AU27" s="77">
        <v>3371372</v>
      </c>
      <c r="AV27" s="77">
        <v>14022080.01</v>
      </c>
      <c r="AW27" s="77">
        <v>4370632.57</v>
      </c>
      <c r="AX27" s="77">
        <v>751668.83</v>
      </c>
      <c r="AY27" s="77">
        <v>1119258.8600000001</v>
      </c>
      <c r="AZ27" s="77">
        <f t="shared" si="14"/>
        <v>6241560.2600000007</v>
      </c>
      <c r="BA27" s="78">
        <f t="shared" si="26"/>
        <v>0.44512370886122199</v>
      </c>
      <c r="BB27" s="79">
        <f t="shared" si="15"/>
        <v>4.1591613177068565</v>
      </c>
      <c r="BC27" s="79">
        <f t="shared" si="16"/>
        <v>5.67851349836209</v>
      </c>
      <c r="BD27" s="86">
        <v>38683833</v>
      </c>
      <c r="BE27" s="110">
        <v>504217</v>
      </c>
      <c r="BF27" s="88">
        <v>888552.31</v>
      </c>
      <c r="BG27" s="77">
        <v>0</v>
      </c>
      <c r="BH27" s="88">
        <v>151525.13</v>
      </c>
      <c r="BI27" s="88">
        <v>0</v>
      </c>
      <c r="BJ27" s="88">
        <f t="shared" si="17"/>
        <v>151525.13</v>
      </c>
      <c r="BK27" s="78">
        <f t="shared" si="27"/>
        <v>0.1705303427774556</v>
      </c>
      <c r="BL27" s="79">
        <f t="shared" si="18"/>
        <v>1.762241872051121</v>
      </c>
      <c r="BM27" s="87">
        <f t="shared" si="19"/>
        <v>2.0627575825487838</v>
      </c>
      <c r="BN27" s="81"/>
      <c r="BO27" s="81"/>
      <c r="BP27" s="77"/>
      <c r="BQ27" s="77"/>
      <c r="BR27" s="77"/>
      <c r="BS27" s="77"/>
      <c r="BT27" s="89"/>
      <c r="BU27" s="79"/>
      <c r="BV27" s="82"/>
    </row>
    <row r="28" spans="1:74">
      <c r="A28" s="7">
        <v>37330.625</v>
      </c>
      <c r="B28" s="75">
        <v>13754225</v>
      </c>
      <c r="C28" s="76">
        <v>33292292.41</v>
      </c>
      <c r="D28" s="76">
        <v>764725.07</v>
      </c>
      <c r="E28" s="76">
        <v>1424624.13</v>
      </c>
      <c r="F28" s="76">
        <v>3396647.79</v>
      </c>
      <c r="G28" s="77">
        <f t="shared" si="0"/>
        <v>5585996.9900000002</v>
      </c>
      <c r="H28" s="78">
        <f t="shared" si="20"/>
        <v>0.16778649307796345</v>
      </c>
      <c r="I28" s="79">
        <f t="shared" si="1"/>
        <v>2.4205138719193555</v>
      </c>
      <c r="J28" s="79">
        <f t="shared" si="2"/>
        <v>2.5796903576900916</v>
      </c>
      <c r="K28" s="80">
        <v>30663643</v>
      </c>
      <c r="L28" s="81">
        <v>74380857.210000023</v>
      </c>
      <c r="M28" s="81">
        <v>50925.68</v>
      </c>
      <c r="N28" s="81">
        <v>2862222.62</v>
      </c>
      <c r="O28" s="81">
        <v>7839500.5200000023</v>
      </c>
      <c r="P28" s="77">
        <f t="shared" si="3"/>
        <v>10752648.820000002</v>
      </c>
      <c r="Q28" s="78">
        <f t="shared" si="21"/>
        <v>0.14456204490413399</v>
      </c>
      <c r="R28" s="79">
        <f t="shared" si="4"/>
        <v>2.4257019040431702</v>
      </c>
      <c r="S28" s="82">
        <f t="shared" si="5"/>
        <v>2.5207052374696652</v>
      </c>
      <c r="T28" s="81">
        <v>4609326</v>
      </c>
      <c r="U28" s="81">
        <v>15025436.660000004</v>
      </c>
      <c r="V28" s="81">
        <v>3033257.86</v>
      </c>
      <c r="W28" s="81">
        <v>293434</v>
      </c>
      <c r="X28" s="81">
        <v>1036693.18</v>
      </c>
      <c r="Y28" s="81">
        <f t="shared" si="6"/>
        <v>4363385.04</v>
      </c>
      <c r="Z28" s="83">
        <f t="shared" si="22"/>
        <v>0.29039988246171866</v>
      </c>
      <c r="AA28" s="79">
        <f t="shared" si="23"/>
        <v>3.2597904031956091</v>
      </c>
      <c r="AB28" s="79">
        <f t="shared" si="7"/>
        <v>3.9815210553560334</v>
      </c>
      <c r="AC28" s="84">
        <v>20060534</v>
      </c>
      <c r="AD28" s="76">
        <v>46354840.109999985</v>
      </c>
      <c r="AE28" s="76">
        <v>594138.81999999995</v>
      </c>
      <c r="AF28" s="76">
        <v>7083654.8000000017</v>
      </c>
      <c r="AG28" s="76">
        <v>4138916.43</v>
      </c>
      <c r="AH28" s="81">
        <f t="shared" si="8"/>
        <v>11816710.050000003</v>
      </c>
      <c r="AI28" s="85">
        <f t="shared" si="24"/>
        <v>0.254918580712585</v>
      </c>
      <c r="AJ28" s="79">
        <f t="shared" si="9"/>
        <v>2.3107480643336804</v>
      </c>
      <c r="AK28" s="79">
        <f t="shared" si="10"/>
        <v>2.693479332604007</v>
      </c>
      <c r="AL28" s="86">
        <v>63285485</v>
      </c>
      <c r="AM28" s="77">
        <v>127940537.42000002</v>
      </c>
      <c r="AN28" s="77">
        <v>432524.82</v>
      </c>
      <c r="AO28" s="77">
        <v>17765881.139999989</v>
      </c>
      <c r="AP28" s="77">
        <v>12561314.549999993</v>
      </c>
      <c r="AQ28" s="77">
        <f t="shared" si="11"/>
        <v>30759720.509999983</v>
      </c>
      <c r="AR28" s="78">
        <f t="shared" si="25"/>
        <v>0.24042200486482823</v>
      </c>
      <c r="AS28" s="79">
        <f t="shared" si="12"/>
        <v>2.0216410985868247</v>
      </c>
      <c r="AT28" s="82">
        <f t="shared" si="13"/>
        <v>2.3092016025475668</v>
      </c>
      <c r="AU28" s="77">
        <v>4209446</v>
      </c>
      <c r="AV28" s="77">
        <v>20608045.309999995</v>
      </c>
      <c r="AW28" s="77">
        <v>5333386.95</v>
      </c>
      <c r="AX28" s="77">
        <v>835026.68</v>
      </c>
      <c r="AY28" s="77">
        <v>1807369.97</v>
      </c>
      <c r="AZ28" s="77">
        <f t="shared" si="14"/>
        <v>7975783.5999999996</v>
      </c>
      <c r="BA28" s="78">
        <f t="shared" si="26"/>
        <v>0.38702280978243842</v>
      </c>
      <c r="BB28" s="79">
        <f t="shared" si="15"/>
        <v>4.8956668668513608</v>
      </c>
      <c r="BC28" s="79">
        <f t="shared" si="16"/>
        <v>6.3610410823657064</v>
      </c>
      <c r="BD28" s="86">
        <v>42950346</v>
      </c>
      <c r="BE28" s="110">
        <v>600515</v>
      </c>
      <c r="BF28" s="88">
        <v>1356157.34</v>
      </c>
      <c r="BG28" s="77">
        <v>0</v>
      </c>
      <c r="BH28" s="88">
        <v>195513.14</v>
      </c>
      <c r="BI28" s="88">
        <v>0</v>
      </c>
      <c r="BJ28" s="88">
        <f t="shared" si="17"/>
        <v>195513.14</v>
      </c>
      <c r="BK28" s="78">
        <f t="shared" si="27"/>
        <v>0.14416700351302894</v>
      </c>
      <c r="BL28" s="79">
        <f t="shared" si="18"/>
        <v>2.2583238387051114</v>
      </c>
      <c r="BM28" s="87">
        <f t="shared" si="19"/>
        <v>2.5838996194932684</v>
      </c>
      <c r="BN28" s="81"/>
      <c r="BO28" s="81"/>
      <c r="BP28" s="77"/>
      <c r="BQ28" s="77"/>
      <c r="BR28" s="77"/>
      <c r="BS28" s="77"/>
      <c r="BT28" s="89"/>
      <c r="BU28" s="79"/>
      <c r="BV28" s="82"/>
    </row>
    <row r="29" spans="1:74">
      <c r="A29" s="7">
        <v>37361.0625</v>
      </c>
      <c r="B29" s="75">
        <v>13074069</v>
      </c>
      <c r="C29" s="76">
        <v>42365540.840000026</v>
      </c>
      <c r="D29" s="76">
        <v>1557694.18</v>
      </c>
      <c r="E29" s="76">
        <v>1539599.93</v>
      </c>
      <c r="F29" s="76">
        <v>4232284.4400000004</v>
      </c>
      <c r="G29" s="77">
        <f t="shared" si="0"/>
        <v>7329578.5500000007</v>
      </c>
      <c r="H29" s="78">
        <f t="shared" si="20"/>
        <v>0.17300802502867318</v>
      </c>
      <c r="I29" s="79">
        <f t="shared" si="1"/>
        <v>3.2404250612414565</v>
      </c>
      <c r="J29" s="79">
        <f t="shared" si="2"/>
        <v>3.4773286686799669</v>
      </c>
      <c r="K29" s="80">
        <v>29787061</v>
      </c>
      <c r="L29" s="81">
        <v>92559883.670000046</v>
      </c>
      <c r="M29" s="81">
        <v>57768.34</v>
      </c>
      <c r="N29" s="81">
        <v>3003429.95</v>
      </c>
      <c r="O29" s="81">
        <v>9766278.7600000016</v>
      </c>
      <c r="P29" s="77">
        <f t="shared" si="3"/>
        <v>12827477.050000001</v>
      </c>
      <c r="Q29" s="78">
        <f t="shared" si="21"/>
        <v>0.13858570842345996</v>
      </c>
      <c r="R29" s="79">
        <f t="shared" si="4"/>
        <v>3.1073855748977732</v>
      </c>
      <c r="S29" s="82">
        <f t="shared" si="5"/>
        <v>3.2101549716502764</v>
      </c>
      <c r="T29" s="81">
        <v>5219357</v>
      </c>
      <c r="U29" s="81">
        <v>15603696.639999999</v>
      </c>
      <c r="V29" s="81">
        <v>3512154.24</v>
      </c>
      <c r="W29" s="81">
        <v>364412.89</v>
      </c>
      <c r="X29" s="81">
        <v>1057650.1399999999</v>
      </c>
      <c r="Y29" s="81">
        <f t="shared" si="6"/>
        <v>4934217.2700000005</v>
      </c>
      <c r="Z29" s="83">
        <f t="shared" si="22"/>
        <v>0.31622104580982169</v>
      </c>
      <c r="AA29" s="79">
        <f t="shared" si="23"/>
        <v>2.9895821726699281</v>
      </c>
      <c r="AB29" s="79">
        <f t="shared" si="7"/>
        <v>3.7323110432951796</v>
      </c>
      <c r="AC29" s="84">
        <v>18886748</v>
      </c>
      <c r="AD29" s="76">
        <v>57694500.459999993</v>
      </c>
      <c r="AE29" s="76">
        <v>646900.34</v>
      </c>
      <c r="AF29" s="76">
        <v>7560692.2500000009</v>
      </c>
      <c r="AG29" s="76">
        <v>5259581.3899999997</v>
      </c>
      <c r="AH29" s="81">
        <f t="shared" si="8"/>
        <v>13467173.98</v>
      </c>
      <c r="AI29" s="85">
        <f t="shared" si="24"/>
        <v>0.23342214375071829</v>
      </c>
      <c r="AJ29" s="79">
        <f t="shared" si="9"/>
        <v>3.0547609604363859</v>
      </c>
      <c r="AK29" s="79">
        <f t="shared" si="10"/>
        <v>3.4893298226883736</v>
      </c>
      <c r="AL29" s="86">
        <v>58993820</v>
      </c>
      <c r="AM29" s="77">
        <v>157370060.57999986</v>
      </c>
      <c r="AN29" s="77">
        <v>373171.9</v>
      </c>
      <c r="AO29" s="77">
        <v>17086702.119999997</v>
      </c>
      <c r="AP29" s="77">
        <v>15949061.109999999</v>
      </c>
      <c r="AQ29" s="77">
        <f t="shared" si="11"/>
        <v>33408935.129999995</v>
      </c>
      <c r="AR29" s="78">
        <f t="shared" si="25"/>
        <v>0.21229536931528595</v>
      </c>
      <c r="AS29" s="79">
        <f t="shared" si="12"/>
        <v>2.6675685788782597</v>
      </c>
      <c r="AT29" s="82">
        <f t="shared" si="13"/>
        <v>2.9635296476817383</v>
      </c>
      <c r="AU29" s="77">
        <v>3777935</v>
      </c>
      <c r="AV29" s="77">
        <v>20931393.730000012</v>
      </c>
      <c r="AW29" s="77">
        <v>5280357.0000000056</v>
      </c>
      <c r="AX29" s="77">
        <v>950151.96</v>
      </c>
      <c r="AY29" s="77">
        <v>1837592.65</v>
      </c>
      <c r="AZ29" s="77">
        <f t="shared" si="14"/>
        <v>8068101.610000005</v>
      </c>
      <c r="BA29" s="78">
        <f t="shared" si="26"/>
        <v>0.38545458148046602</v>
      </c>
      <c r="BB29" s="79">
        <f t="shared" si="15"/>
        <v>5.5404324664135336</v>
      </c>
      <c r="BC29" s="79">
        <f t="shared" si="16"/>
        <v>7.189616203031556</v>
      </c>
      <c r="BD29" s="86">
        <v>40429182</v>
      </c>
      <c r="BE29" s="110">
        <v>679530</v>
      </c>
      <c r="BF29" s="88">
        <v>2110537.7400000002</v>
      </c>
      <c r="BG29" s="77">
        <v>0</v>
      </c>
      <c r="BH29" s="88">
        <v>176398.85</v>
      </c>
      <c r="BI29" s="88">
        <v>0</v>
      </c>
      <c r="BJ29" s="88">
        <f t="shared" si="17"/>
        <v>176398.85</v>
      </c>
      <c r="BK29" s="78">
        <f t="shared" si="27"/>
        <v>8.3580050077664086E-2</v>
      </c>
      <c r="BL29" s="79">
        <f t="shared" si="18"/>
        <v>3.1058786808529426</v>
      </c>
      <c r="BM29" s="87">
        <f t="shared" si="19"/>
        <v>3.3654681765337813</v>
      </c>
      <c r="BN29" s="81"/>
      <c r="BO29" s="81"/>
      <c r="BP29" s="77"/>
      <c r="BQ29" s="77"/>
      <c r="BR29" s="77"/>
      <c r="BS29" s="77"/>
      <c r="BT29" s="89"/>
      <c r="BU29" s="79"/>
      <c r="BV29" s="82"/>
    </row>
    <row r="30" spans="1:74">
      <c r="A30" s="7">
        <v>37391.5</v>
      </c>
      <c r="B30" s="75">
        <v>14120607</v>
      </c>
      <c r="C30" s="76">
        <v>44537249.159999982</v>
      </c>
      <c r="D30" s="76">
        <v>1603560.99</v>
      </c>
      <c r="E30" s="76">
        <v>1470014.71</v>
      </c>
      <c r="F30" s="76">
        <v>4528286.75</v>
      </c>
      <c r="G30" s="77">
        <f t="shared" si="0"/>
        <v>7601862.4500000002</v>
      </c>
      <c r="H30" s="78">
        <f t="shared" si="20"/>
        <v>0.17068549570024685</v>
      </c>
      <c r="I30" s="79">
        <f t="shared" si="1"/>
        <v>3.1540605272846967</v>
      </c>
      <c r="J30" s="79">
        <f t="shared" si="2"/>
        <v>3.371726502975402</v>
      </c>
      <c r="K30" s="80">
        <v>31373983</v>
      </c>
      <c r="L30" s="81">
        <v>97334876.899999991</v>
      </c>
      <c r="M30" s="81">
        <v>66626.11</v>
      </c>
      <c r="N30" s="81">
        <v>3236453.42</v>
      </c>
      <c r="O30" s="81">
        <v>10232028.93</v>
      </c>
      <c r="P30" s="77">
        <f t="shared" si="3"/>
        <v>13535108.459999999</v>
      </c>
      <c r="Q30" s="78">
        <f t="shared" si="21"/>
        <v>0.13905712824711036</v>
      </c>
      <c r="R30" s="79">
        <f t="shared" si="4"/>
        <v>3.1024073959624441</v>
      </c>
      <c r="S30" s="82">
        <f t="shared" si="5"/>
        <v>3.2076882437910417</v>
      </c>
      <c r="T30" s="81">
        <v>5734731</v>
      </c>
      <c r="U30" s="81">
        <v>16368512.299999997</v>
      </c>
      <c r="V30" s="81">
        <v>3042692.42</v>
      </c>
      <c r="W30" s="81">
        <v>317751.7</v>
      </c>
      <c r="X30" s="81">
        <v>1158044.42</v>
      </c>
      <c r="Y30" s="81">
        <f t="shared" si="6"/>
        <v>4518488.54</v>
      </c>
      <c r="Z30" s="83">
        <f t="shared" si="22"/>
        <v>0.27604760024525876</v>
      </c>
      <c r="AA30" s="79">
        <f t="shared" si="23"/>
        <v>2.854277262525478</v>
      </c>
      <c r="AB30" s="79">
        <f t="shared" si="7"/>
        <v>3.4402583870106547</v>
      </c>
      <c r="AC30" s="84">
        <v>19993625</v>
      </c>
      <c r="AD30" s="76">
        <v>52494823.950000003</v>
      </c>
      <c r="AE30" s="76">
        <v>648236.25</v>
      </c>
      <c r="AF30" s="76">
        <v>8603640.2699999996</v>
      </c>
      <c r="AG30" s="76">
        <v>4610058.5199999996</v>
      </c>
      <c r="AH30" s="81">
        <f t="shared" si="8"/>
        <v>13861935.039999999</v>
      </c>
      <c r="AI30" s="85">
        <f t="shared" si="24"/>
        <v>0.26406289224254076</v>
      </c>
      <c r="AJ30" s="79">
        <f t="shared" si="9"/>
        <v>2.6255781005195407</v>
      </c>
      <c r="AK30" s="79">
        <f t="shared" si="10"/>
        <v>3.0883194253168198</v>
      </c>
      <c r="AL30" s="86">
        <v>60448293</v>
      </c>
      <c r="AM30" s="77">
        <v>142713783.66000006</v>
      </c>
      <c r="AN30" s="77">
        <v>361419.24</v>
      </c>
      <c r="AO30" s="77">
        <v>17598901.819999993</v>
      </c>
      <c r="AP30" s="77">
        <v>14258290.110000003</v>
      </c>
      <c r="AQ30" s="77">
        <f t="shared" si="11"/>
        <v>32218611.169999994</v>
      </c>
      <c r="AR30" s="78">
        <f t="shared" si="25"/>
        <v>0.22575682841369621</v>
      </c>
      <c r="AS30" s="79">
        <f t="shared" si="12"/>
        <v>2.3609233044843805</v>
      </c>
      <c r="AT30" s="82">
        <f t="shared" si="13"/>
        <v>2.658042051245352</v>
      </c>
      <c r="AU30" s="77">
        <v>4301367</v>
      </c>
      <c r="AV30" s="77">
        <v>21634887.259999994</v>
      </c>
      <c r="AW30" s="77">
        <v>5514137.2599999979</v>
      </c>
      <c r="AX30" s="77">
        <v>1108652.23</v>
      </c>
      <c r="AY30" s="77">
        <v>1878074.54</v>
      </c>
      <c r="AZ30" s="77">
        <f t="shared" si="14"/>
        <v>8500864.0299999975</v>
      </c>
      <c r="BA30" s="78">
        <f t="shared" si="26"/>
        <v>0.39292388852503779</v>
      </c>
      <c r="BB30" s="79">
        <f t="shared" si="15"/>
        <v>5.0297701312164236</v>
      </c>
      <c r="BC30" s="79">
        <f t="shared" si="16"/>
        <v>6.5694642540383077</v>
      </c>
      <c r="BD30" s="86">
        <v>40784012</v>
      </c>
      <c r="BE30" s="110">
        <v>776835</v>
      </c>
      <c r="BF30" s="88">
        <v>2101947.14</v>
      </c>
      <c r="BG30" s="77">
        <v>0</v>
      </c>
      <c r="BH30" s="88">
        <v>202001.79</v>
      </c>
      <c r="BI30" s="88">
        <v>0</v>
      </c>
      <c r="BJ30" s="88">
        <f t="shared" si="17"/>
        <v>202001.79</v>
      </c>
      <c r="BK30" s="78">
        <f t="shared" si="27"/>
        <v>9.6102221676231114E-2</v>
      </c>
      <c r="BL30" s="79">
        <f t="shared" si="18"/>
        <v>2.7057832615677722</v>
      </c>
      <c r="BM30" s="87">
        <f t="shared" si="19"/>
        <v>2.9658150443787936</v>
      </c>
      <c r="BN30" s="81"/>
      <c r="BO30" s="81"/>
      <c r="BP30" s="77"/>
      <c r="BQ30" s="77"/>
      <c r="BR30" s="77"/>
      <c r="BS30" s="77"/>
      <c r="BT30" s="89"/>
      <c r="BU30" s="79"/>
      <c r="BV30" s="82"/>
    </row>
    <row r="31" spans="1:74">
      <c r="A31" s="7">
        <v>37421.9375</v>
      </c>
      <c r="B31" s="75">
        <v>13394625</v>
      </c>
      <c r="C31" s="76">
        <v>39606691.999999993</v>
      </c>
      <c r="D31" s="76">
        <v>1345261.71</v>
      </c>
      <c r="E31" s="76">
        <v>1363023.62</v>
      </c>
      <c r="F31" s="76">
        <v>4063460.15</v>
      </c>
      <c r="G31" s="77">
        <f t="shared" si="0"/>
        <v>6771745.4800000004</v>
      </c>
      <c r="H31" s="78">
        <f t="shared" si="20"/>
        <v>0.170974780726449</v>
      </c>
      <c r="I31" s="79">
        <f t="shared" si="1"/>
        <v>2.9569093572981693</v>
      </c>
      <c r="J31" s="79">
        <f t="shared" si="2"/>
        <v>3.1591013059342825</v>
      </c>
      <c r="K31" s="80">
        <v>29893350</v>
      </c>
      <c r="L31" s="81">
        <v>85453261.009999946</v>
      </c>
      <c r="M31" s="81">
        <v>69384.039999999994</v>
      </c>
      <c r="N31" s="81">
        <v>3034318.65</v>
      </c>
      <c r="O31" s="81">
        <v>9033949.4699999969</v>
      </c>
      <c r="P31" s="77">
        <f t="shared" si="3"/>
        <v>12137652.159999996</v>
      </c>
      <c r="Q31" s="78">
        <f t="shared" si="21"/>
        <v>0.14203849000659693</v>
      </c>
      <c r="R31" s="79">
        <f t="shared" si="4"/>
        <v>2.8586043722098711</v>
      </c>
      <c r="S31" s="82">
        <f t="shared" si="5"/>
        <v>2.9624302294657494</v>
      </c>
      <c r="T31" s="81">
        <v>5514592</v>
      </c>
      <c r="U31" s="81">
        <v>13611926.449999992</v>
      </c>
      <c r="V31" s="81">
        <v>2483830.35</v>
      </c>
      <c r="W31" s="81">
        <v>218540.3</v>
      </c>
      <c r="X31" s="81">
        <v>978292.95</v>
      </c>
      <c r="Y31" s="81">
        <f t="shared" si="6"/>
        <v>3680663.5999999996</v>
      </c>
      <c r="Z31" s="83">
        <f t="shared" si="22"/>
        <v>0.27039990360805999</v>
      </c>
      <c r="AA31" s="79">
        <f t="shared" si="23"/>
        <v>2.4683469692771456</v>
      </c>
      <c r="AB31" s="79">
        <f t="shared" si="7"/>
        <v>2.9583869667964544</v>
      </c>
      <c r="AC31" s="84">
        <v>18169032</v>
      </c>
      <c r="AD31" s="76">
        <v>40796329.970000006</v>
      </c>
      <c r="AE31" s="76">
        <v>560375.67000000004</v>
      </c>
      <c r="AF31" s="76">
        <v>7318001.6799999997</v>
      </c>
      <c r="AG31" s="76">
        <v>3514756.82</v>
      </c>
      <c r="AH31" s="81">
        <f t="shared" si="8"/>
        <v>11393134.17</v>
      </c>
      <c r="AI31" s="85">
        <f t="shared" si="24"/>
        <v>0.27926860524900293</v>
      </c>
      <c r="AJ31" s="79">
        <f t="shared" si="9"/>
        <v>2.2453771874032697</v>
      </c>
      <c r="AK31" s="79">
        <f t="shared" si="10"/>
        <v>2.6789928775512095</v>
      </c>
      <c r="AL31" s="86">
        <v>56888608</v>
      </c>
      <c r="AM31" s="77">
        <v>115846395.45000008</v>
      </c>
      <c r="AN31" s="77">
        <v>378771.91</v>
      </c>
      <c r="AO31" s="77">
        <v>17135916.150000002</v>
      </c>
      <c r="AP31" s="77">
        <v>11234335.429999985</v>
      </c>
      <c r="AQ31" s="77">
        <f t="shared" si="11"/>
        <v>28749023.489999987</v>
      </c>
      <c r="AR31" s="78">
        <f t="shared" si="25"/>
        <v>0.24816502385184888</v>
      </c>
      <c r="AS31" s="79">
        <f t="shared" si="12"/>
        <v>2.0363724746086258</v>
      </c>
      <c r="AT31" s="82">
        <f t="shared" si="13"/>
        <v>2.3442493708054886</v>
      </c>
      <c r="AU31" s="77">
        <v>3713511</v>
      </c>
      <c r="AV31" s="77">
        <v>17565276.390000004</v>
      </c>
      <c r="AW31" s="77">
        <v>4544384.93</v>
      </c>
      <c r="AX31" s="77">
        <v>839752.74</v>
      </c>
      <c r="AY31" s="77">
        <v>1513990.1</v>
      </c>
      <c r="AZ31" s="77">
        <f t="shared" si="14"/>
        <v>6898127.7699999996</v>
      </c>
      <c r="BA31" s="78">
        <f t="shared" si="26"/>
        <v>0.39271387576498007</v>
      </c>
      <c r="BB31" s="79">
        <f t="shared" si="15"/>
        <v>4.730099463822782</v>
      </c>
      <c r="BC31" s="79">
        <f t="shared" si="16"/>
        <v>6.1799774014403086</v>
      </c>
      <c r="BD31" s="86">
        <v>39516774</v>
      </c>
      <c r="BE31" s="110">
        <v>725010</v>
      </c>
      <c r="BF31" s="88">
        <v>1944717.23</v>
      </c>
      <c r="BG31" s="77">
        <v>0</v>
      </c>
      <c r="BH31" s="88">
        <v>189699.57</v>
      </c>
      <c r="BI31" s="88">
        <v>0</v>
      </c>
      <c r="BJ31" s="88">
        <f t="shared" si="17"/>
        <v>189699.57</v>
      </c>
      <c r="BK31" s="78">
        <f t="shared" si="27"/>
        <v>9.7546094143465781E-2</v>
      </c>
      <c r="BL31" s="79">
        <f t="shared" si="18"/>
        <v>2.6823315954262701</v>
      </c>
      <c r="BM31" s="87">
        <f t="shared" si="19"/>
        <v>2.9439825657577132</v>
      </c>
      <c r="BN31" s="81"/>
      <c r="BO31" s="81"/>
      <c r="BP31" s="77"/>
      <c r="BQ31" s="77"/>
      <c r="BR31" s="77"/>
      <c r="BS31" s="77"/>
      <c r="BT31" s="89"/>
      <c r="BU31" s="79"/>
      <c r="BV31" s="82"/>
    </row>
    <row r="32" spans="1:74">
      <c r="A32" s="7">
        <v>37452.375</v>
      </c>
      <c r="B32" s="75">
        <v>13542084</v>
      </c>
      <c r="C32" s="76">
        <v>41751798.900000006</v>
      </c>
      <c r="D32" s="76">
        <v>1493513.16</v>
      </c>
      <c r="E32" s="76">
        <v>1328545.22</v>
      </c>
      <c r="F32" s="76">
        <v>4258357.37</v>
      </c>
      <c r="G32" s="77">
        <f t="shared" si="0"/>
        <v>7080415.75</v>
      </c>
      <c r="H32" s="78">
        <f t="shared" si="20"/>
        <v>0.16958348949127552</v>
      </c>
      <c r="I32" s="79">
        <f t="shared" si="1"/>
        <v>3.0831147480697951</v>
      </c>
      <c r="J32" s="79">
        <f t="shared" si="2"/>
        <v>3.2915064830494334</v>
      </c>
      <c r="K32" s="80">
        <v>30743939</v>
      </c>
      <c r="L32" s="81">
        <v>93008230.25000003</v>
      </c>
      <c r="M32" s="81">
        <v>63767.58</v>
      </c>
      <c r="N32" s="81">
        <v>3155473.09</v>
      </c>
      <c r="O32" s="81">
        <v>9870772.8499999996</v>
      </c>
      <c r="P32" s="77">
        <f t="shared" si="3"/>
        <v>13090013.52</v>
      </c>
      <c r="Q32" s="78">
        <f t="shared" si="21"/>
        <v>0.14074037840323272</v>
      </c>
      <c r="R32" s="79">
        <f t="shared" si="4"/>
        <v>3.0252541891265148</v>
      </c>
      <c r="S32" s="82">
        <f t="shared" si="5"/>
        <v>3.1299655818338707</v>
      </c>
      <c r="T32" s="81">
        <v>5485905</v>
      </c>
      <c r="U32" s="81">
        <v>14939033.189999996</v>
      </c>
      <c r="V32" s="81">
        <v>2880476.81</v>
      </c>
      <c r="W32" s="81">
        <v>309080.88</v>
      </c>
      <c r="X32" s="81">
        <v>1057432.19</v>
      </c>
      <c r="Y32" s="81">
        <f t="shared" si="6"/>
        <v>4246989.88</v>
      </c>
      <c r="Z32" s="83">
        <f t="shared" si="22"/>
        <v>0.28428813471295333</v>
      </c>
      <c r="AA32" s="79">
        <f t="shared" si="23"/>
        <v>2.7231665860054077</v>
      </c>
      <c r="AB32" s="79">
        <f t="shared" si="7"/>
        <v>3.3045761601777639</v>
      </c>
      <c r="AC32" s="84">
        <v>19725649</v>
      </c>
      <c r="AD32" s="76">
        <v>53573232.850000009</v>
      </c>
      <c r="AE32" s="76">
        <v>651526.23</v>
      </c>
      <c r="AF32" s="76">
        <v>7684470.7699999986</v>
      </c>
      <c r="AG32" s="76">
        <v>4884896.63</v>
      </c>
      <c r="AH32" s="81">
        <f t="shared" si="8"/>
        <v>13220893.629999999</v>
      </c>
      <c r="AI32" s="85">
        <f t="shared" si="24"/>
        <v>0.24678170285181877</v>
      </c>
      <c r="AJ32" s="79">
        <f t="shared" si="9"/>
        <v>2.715917374885866</v>
      </c>
      <c r="AK32" s="79">
        <f t="shared" si="10"/>
        <v>3.1385142182140622</v>
      </c>
      <c r="AL32" s="86">
        <v>60164561</v>
      </c>
      <c r="AM32" s="77">
        <v>143855160.19000009</v>
      </c>
      <c r="AN32" s="77">
        <v>360033.31</v>
      </c>
      <c r="AO32" s="77">
        <v>17313555.449999999</v>
      </c>
      <c r="AP32" s="77">
        <v>14355588.989999996</v>
      </c>
      <c r="AQ32" s="77">
        <f t="shared" si="11"/>
        <v>32029177.749999993</v>
      </c>
      <c r="AR32" s="78">
        <f t="shared" si="25"/>
        <v>0.22264879276973243</v>
      </c>
      <c r="AS32" s="79">
        <f t="shared" si="12"/>
        <v>2.3910281700551272</v>
      </c>
      <c r="AT32" s="82">
        <f t="shared" si="13"/>
        <v>2.6847823081431623</v>
      </c>
      <c r="AU32" s="77">
        <v>4204792</v>
      </c>
      <c r="AV32" s="77">
        <v>19832026.840000004</v>
      </c>
      <c r="AW32" s="77">
        <v>4715360.6500000004</v>
      </c>
      <c r="AX32" s="77">
        <v>978675.29</v>
      </c>
      <c r="AY32" s="77">
        <v>1751752.4</v>
      </c>
      <c r="AZ32" s="77">
        <f t="shared" si="14"/>
        <v>7445788.3399999999</v>
      </c>
      <c r="BA32" s="78">
        <f t="shared" si="26"/>
        <v>0.3754426312585607</v>
      </c>
      <c r="BB32" s="79">
        <f t="shared" si="15"/>
        <v>4.716529816457034</v>
      </c>
      <c r="BC32" s="79">
        <f t="shared" si="16"/>
        <v>6.0707076069398918</v>
      </c>
      <c r="BD32" s="86">
        <v>40926416</v>
      </c>
      <c r="BE32" s="110">
        <v>870477</v>
      </c>
      <c r="BF32" s="88">
        <v>2428163.4900000002</v>
      </c>
      <c r="BG32" s="77">
        <v>0</v>
      </c>
      <c r="BH32" s="88">
        <v>248484.09</v>
      </c>
      <c r="BI32" s="88">
        <v>0</v>
      </c>
      <c r="BJ32" s="88">
        <f t="shared" si="17"/>
        <v>248484.09</v>
      </c>
      <c r="BK32" s="78">
        <f t="shared" si="27"/>
        <v>0.10233416778702985</v>
      </c>
      <c r="BL32" s="79">
        <f t="shared" si="18"/>
        <v>2.7894631219434864</v>
      </c>
      <c r="BM32" s="87">
        <f t="shared" si="19"/>
        <v>3.074920509100183</v>
      </c>
      <c r="BN32" s="81"/>
      <c r="BO32" s="81"/>
      <c r="BP32" s="77"/>
      <c r="BQ32" s="77"/>
      <c r="BR32" s="77"/>
      <c r="BS32" s="77"/>
      <c r="BT32" s="89"/>
      <c r="BU32" s="79"/>
      <c r="BV32" s="82"/>
    </row>
    <row r="33" spans="1:74">
      <c r="A33" s="7">
        <v>37482.8125</v>
      </c>
      <c r="B33" s="75">
        <v>13007180</v>
      </c>
      <c r="C33" s="76">
        <v>36371800.959999993</v>
      </c>
      <c r="D33" s="76">
        <v>1283791.55</v>
      </c>
      <c r="E33" s="76">
        <v>1354317.43</v>
      </c>
      <c r="F33" s="76">
        <v>3668838.91</v>
      </c>
      <c r="G33" s="77">
        <f t="shared" si="0"/>
        <v>6306947.8900000006</v>
      </c>
      <c r="H33" s="78">
        <f t="shared" si="20"/>
        <v>0.17340213361818643</v>
      </c>
      <c r="I33" s="79">
        <f t="shared" si="1"/>
        <v>2.7962864325703185</v>
      </c>
      <c r="J33" s="79">
        <f t="shared" si="2"/>
        <v>2.9991058738327592</v>
      </c>
      <c r="K33" s="80">
        <v>31073023</v>
      </c>
      <c r="L33" s="81">
        <v>87991121.419999987</v>
      </c>
      <c r="M33" s="81">
        <v>68785.86</v>
      </c>
      <c r="N33" s="81">
        <v>3242206.69</v>
      </c>
      <c r="O33" s="81">
        <v>9228465.7600000072</v>
      </c>
      <c r="P33" s="77">
        <f t="shared" si="3"/>
        <v>12539458.310000006</v>
      </c>
      <c r="Q33" s="78">
        <f t="shared" si="21"/>
        <v>0.14250822250743406</v>
      </c>
      <c r="R33" s="79">
        <f t="shared" si="4"/>
        <v>2.8317528494089546</v>
      </c>
      <c r="S33" s="82">
        <f t="shared" si="5"/>
        <v>2.938308061304495</v>
      </c>
      <c r="T33" s="81">
        <v>5512557</v>
      </c>
      <c r="U33" s="81">
        <v>16555935.910000006</v>
      </c>
      <c r="V33" s="81">
        <v>3144410</v>
      </c>
      <c r="W33" s="81">
        <v>309183.37</v>
      </c>
      <c r="X33" s="81">
        <v>1182097.1100000001</v>
      </c>
      <c r="Y33" s="81">
        <f t="shared" si="6"/>
        <v>4635690.4800000004</v>
      </c>
      <c r="Z33" s="83">
        <f t="shared" si="22"/>
        <v>0.28000171691894393</v>
      </c>
      <c r="AA33" s="79">
        <f t="shared" si="23"/>
        <v>3.0033133280980144</v>
      </c>
      <c r="AB33" s="79">
        <f t="shared" si="7"/>
        <v>3.6298090486864818</v>
      </c>
      <c r="AC33" s="84">
        <v>19186295</v>
      </c>
      <c r="AD33" s="76">
        <v>46995074.819999993</v>
      </c>
      <c r="AE33" s="76">
        <v>680241.93</v>
      </c>
      <c r="AF33" s="76">
        <v>7621581.2999999989</v>
      </c>
      <c r="AG33" s="76">
        <v>4356598.33</v>
      </c>
      <c r="AH33" s="81">
        <f t="shared" si="8"/>
        <v>12658421.559999999</v>
      </c>
      <c r="AI33" s="85">
        <f t="shared" si="24"/>
        <v>0.26935634443575507</v>
      </c>
      <c r="AJ33" s="79">
        <f t="shared" si="9"/>
        <v>2.4494085397936387</v>
      </c>
      <c r="AK33" s="79">
        <f t="shared" si="10"/>
        <v>2.8821040252951384</v>
      </c>
      <c r="AL33" s="86">
        <v>60068651</v>
      </c>
      <c r="AM33" s="77">
        <v>136237596.95999995</v>
      </c>
      <c r="AN33" s="77">
        <v>374146.34</v>
      </c>
      <c r="AO33" s="77">
        <v>17260782.590000007</v>
      </c>
      <c r="AP33" s="77">
        <v>13833846.390000001</v>
      </c>
      <c r="AQ33" s="77">
        <f t="shared" si="11"/>
        <v>31468775.320000008</v>
      </c>
      <c r="AR33" s="78">
        <f t="shared" si="25"/>
        <v>0.23098451545089568</v>
      </c>
      <c r="AS33" s="79">
        <f t="shared" si="12"/>
        <v>2.2680315720757562</v>
      </c>
      <c r="AT33" s="82">
        <f t="shared" si="13"/>
        <v>2.5616111453876327</v>
      </c>
      <c r="AU33" s="77">
        <v>4346011</v>
      </c>
      <c r="AV33" s="77">
        <v>21563483.419999998</v>
      </c>
      <c r="AW33" s="77">
        <v>5045767.9400000004</v>
      </c>
      <c r="AX33" s="77">
        <v>886471.74</v>
      </c>
      <c r="AY33" s="77">
        <v>1956040.74</v>
      </c>
      <c r="AZ33" s="77">
        <f t="shared" si="14"/>
        <v>7888280.4200000009</v>
      </c>
      <c r="BA33" s="78">
        <f t="shared" si="26"/>
        <v>0.36581661071901161</v>
      </c>
      <c r="BB33" s="79">
        <f t="shared" si="15"/>
        <v>4.9616725360336176</v>
      </c>
      <c r="BC33" s="79">
        <f t="shared" si="16"/>
        <v>6.326657502707655</v>
      </c>
      <c r="BD33" s="86">
        <v>40720651</v>
      </c>
      <c r="BE33" s="110">
        <v>1027391</v>
      </c>
      <c r="BF33" s="88">
        <v>2765674.95</v>
      </c>
      <c r="BG33" s="77">
        <v>0</v>
      </c>
      <c r="BH33" s="88">
        <v>372230.26</v>
      </c>
      <c r="BI33" s="88">
        <v>0</v>
      </c>
      <c r="BJ33" s="88">
        <f t="shared" si="17"/>
        <v>372230.26</v>
      </c>
      <c r="BK33" s="78">
        <f t="shared" si="27"/>
        <v>0.13458930160972099</v>
      </c>
      <c r="BL33" s="79">
        <f t="shared" si="18"/>
        <v>2.691940020887861</v>
      </c>
      <c r="BM33" s="87">
        <f t="shared" si="19"/>
        <v>3.0542463482744155</v>
      </c>
      <c r="BN33" s="81"/>
      <c r="BO33" s="81"/>
      <c r="BP33" s="77"/>
      <c r="BQ33" s="77"/>
      <c r="BR33" s="77"/>
      <c r="BS33" s="77"/>
      <c r="BT33" s="89"/>
      <c r="BU33" s="79"/>
      <c r="BV33" s="82"/>
    </row>
    <row r="34" spans="1:74">
      <c r="A34" s="7">
        <v>37513.25</v>
      </c>
      <c r="B34" s="75">
        <v>12567817</v>
      </c>
      <c r="C34" s="76">
        <v>38958171.879999995</v>
      </c>
      <c r="D34" s="76">
        <v>1415506.5</v>
      </c>
      <c r="E34" s="76">
        <v>1242411.1399999999</v>
      </c>
      <c r="F34" s="76">
        <v>3945702.92</v>
      </c>
      <c r="G34" s="77">
        <f t="shared" si="0"/>
        <v>6603620.5599999996</v>
      </c>
      <c r="H34" s="78">
        <f t="shared" si="20"/>
        <v>0.16950540134020273</v>
      </c>
      <c r="I34" s="79">
        <f t="shared" si="1"/>
        <v>3.0998360240286753</v>
      </c>
      <c r="J34" s="79">
        <f t="shared" si="2"/>
        <v>3.3113220474168261</v>
      </c>
      <c r="K34" s="80">
        <v>29965271</v>
      </c>
      <c r="L34" s="81">
        <v>94574737.370000005</v>
      </c>
      <c r="M34" s="81">
        <v>152172.31</v>
      </c>
      <c r="N34" s="81">
        <v>3273302.78</v>
      </c>
      <c r="O34" s="81">
        <v>9933098.4200000037</v>
      </c>
      <c r="P34" s="77">
        <f t="shared" si="3"/>
        <v>13358573.510000004</v>
      </c>
      <c r="Q34" s="78">
        <f t="shared" si="21"/>
        <v>0.14124885652854552</v>
      </c>
      <c r="R34" s="79">
        <f t="shared" si="4"/>
        <v>3.1561449042126135</v>
      </c>
      <c r="S34" s="82">
        <f t="shared" si="5"/>
        <v>3.2704597418791912</v>
      </c>
      <c r="T34" s="81">
        <v>4702125</v>
      </c>
      <c r="U34" s="81">
        <v>17955154.490000002</v>
      </c>
      <c r="V34" s="81">
        <v>2910644.82</v>
      </c>
      <c r="W34" s="81">
        <v>231829.02</v>
      </c>
      <c r="X34" s="81">
        <v>1336059.5</v>
      </c>
      <c r="Y34" s="81">
        <f t="shared" si="6"/>
        <v>4478533.34</v>
      </c>
      <c r="Z34" s="83">
        <f t="shared" si="22"/>
        <v>0.2494288390831885</v>
      </c>
      <c r="AA34" s="79">
        <f t="shared" si="23"/>
        <v>3.8185191780312095</v>
      </c>
      <c r="AB34" s="79">
        <f t="shared" si="7"/>
        <v>4.4868284722332996</v>
      </c>
      <c r="AC34" s="84">
        <v>19244081</v>
      </c>
      <c r="AD34" s="76">
        <v>45540449.160000026</v>
      </c>
      <c r="AE34" s="76">
        <v>711722.43</v>
      </c>
      <c r="AF34" s="76">
        <v>7790638.7400000039</v>
      </c>
      <c r="AG34" s="76">
        <v>4163930.7</v>
      </c>
      <c r="AH34" s="81">
        <f t="shared" si="8"/>
        <v>12666291.870000005</v>
      </c>
      <c r="AI34" s="85">
        <f t="shared" si="24"/>
        <v>0.27813278313305062</v>
      </c>
      <c r="AJ34" s="79">
        <f t="shared" si="9"/>
        <v>2.3664652606689831</v>
      </c>
      <c r="AK34" s="79">
        <f t="shared" si="10"/>
        <v>2.8082822105144967</v>
      </c>
      <c r="AL34" s="86">
        <v>57813306</v>
      </c>
      <c r="AM34" s="77">
        <v>124103075.5</v>
      </c>
      <c r="AN34" s="77">
        <v>324521.40999999997</v>
      </c>
      <c r="AO34" s="77">
        <v>16396860.530000003</v>
      </c>
      <c r="AP34" s="77">
        <v>12523167.640000006</v>
      </c>
      <c r="AQ34" s="77">
        <f t="shared" si="11"/>
        <v>29244549.580000009</v>
      </c>
      <c r="AR34" s="78">
        <f t="shared" si="25"/>
        <v>0.23564725903992612</v>
      </c>
      <c r="AS34" s="79">
        <f t="shared" si="12"/>
        <v>2.1466178650983911</v>
      </c>
      <c r="AT34" s="82">
        <f t="shared" si="13"/>
        <v>2.4358485473914948</v>
      </c>
      <c r="AU34" s="77">
        <v>4554069</v>
      </c>
      <c r="AV34" s="77">
        <v>25079850.899999999</v>
      </c>
      <c r="AW34" s="77">
        <v>5792156.6900000004</v>
      </c>
      <c r="AX34" s="77">
        <v>881000.42</v>
      </c>
      <c r="AY34" s="77">
        <v>2307634.7799999998</v>
      </c>
      <c r="AZ34" s="77">
        <f t="shared" si="14"/>
        <v>8980791.8900000006</v>
      </c>
      <c r="BA34" s="78">
        <f t="shared" si="26"/>
        <v>0.35808792986085897</v>
      </c>
      <c r="BB34" s="79">
        <f t="shared" si="15"/>
        <v>5.5071301949970453</v>
      </c>
      <c r="BC34" s="79">
        <f t="shared" si="16"/>
        <v>6.972447718732413</v>
      </c>
      <c r="BD34" s="86">
        <v>39129166</v>
      </c>
      <c r="BE34" s="110">
        <v>1030729</v>
      </c>
      <c r="BF34" s="88">
        <v>3039004.7</v>
      </c>
      <c r="BG34" s="77">
        <v>0</v>
      </c>
      <c r="BH34" s="88">
        <v>377507.46</v>
      </c>
      <c r="BI34" s="88">
        <v>0</v>
      </c>
      <c r="BJ34" s="88">
        <f t="shared" si="17"/>
        <v>377507.46</v>
      </c>
      <c r="BK34" s="78">
        <f t="shared" si="27"/>
        <v>0.12422075556513618</v>
      </c>
      <c r="BL34" s="79">
        <f t="shared" si="18"/>
        <v>2.9484032175285648</v>
      </c>
      <c r="BM34" s="87">
        <f t="shared" si="19"/>
        <v>3.3146560929206417</v>
      </c>
      <c r="BN34" s="81"/>
      <c r="BO34" s="81"/>
      <c r="BP34" s="77"/>
      <c r="BQ34" s="77"/>
      <c r="BR34" s="77"/>
      <c r="BS34" s="77"/>
      <c r="BT34" s="89"/>
      <c r="BU34" s="79"/>
      <c r="BV34" s="82"/>
    </row>
    <row r="35" spans="1:74">
      <c r="A35" s="7">
        <v>37543.6875</v>
      </c>
      <c r="B35" s="75">
        <v>13942477</v>
      </c>
      <c r="C35" s="76">
        <v>47666351.279999986</v>
      </c>
      <c r="D35" s="76">
        <v>1586052.65</v>
      </c>
      <c r="E35" s="76">
        <v>1519501.37</v>
      </c>
      <c r="F35" s="76">
        <v>4855570</v>
      </c>
      <c r="G35" s="77">
        <f t="shared" si="0"/>
        <v>7961124.0199999996</v>
      </c>
      <c r="H35" s="78">
        <f t="shared" si="20"/>
        <v>0.16701769290531696</v>
      </c>
      <c r="I35" s="79">
        <f t="shared" si="1"/>
        <v>3.4187864380195849</v>
      </c>
      <c r="J35" s="79">
        <f t="shared" si="2"/>
        <v>3.6415269180648449</v>
      </c>
      <c r="K35" s="80">
        <v>30170315</v>
      </c>
      <c r="L35" s="81">
        <v>101367316.68000001</v>
      </c>
      <c r="M35" s="81">
        <v>89640.94</v>
      </c>
      <c r="N35" s="81">
        <v>3084439.17</v>
      </c>
      <c r="O35" s="81">
        <v>10684389.789999999</v>
      </c>
      <c r="P35" s="77">
        <f t="shared" si="3"/>
        <v>13858469.899999999</v>
      </c>
      <c r="Q35" s="78">
        <f t="shared" si="21"/>
        <v>0.13671536698311662</v>
      </c>
      <c r="R35" s="79">
        <f t="shared" si="4"/>
        <v>3.3598362058864817</v>
      </c>
      <c r="S35" s="82">
        <f t="shared" si="5"/>
        <v>3.4650416076199404</v>
      </c>
      <c r="T35" s="81">
        <v>5822618</v>
      </c>
      <c r="U35" s="81">
        <v>19501835.989999998</v>
      </c>
      <c r="V35" s="81">
        <v>2912123.32</v>
      </c>
      <c r="W35" s="81">
        <v>654749.91</v>
      </c>
      <c r="X35" s="81">
        <v>1461109.07</v>
      </c>
      <c r="Y35" s="81">
        <f t="shared" si="6"/>
        <v>5027982.3</v>
      </c>
      <c r="Z35" s="83">
        <f t="shared" si="22"/>
        <v>0.2578209714499809</v>
      </c>
      <c r="AA35" s="79">
        <f t="shared" si="23"/>
        <v>3.349324305664565</v>
      </c>
      <c r="AB35" s="79">
        <f t="shared" si="7"/>
        <v>3.961913561906345</v>
      </c>
      <c r="AC35" s="84">
        <v>20948409</v>
      </c>
      <c r="AD35" s="76">
        <v>51356279.300000004</v>
      </c>
      <c r="AE35" s="76">
        <v>781230.41</v>
      </c>
      <c r="AF35" s="76">
        <v>7968195.6699999981</v>
      </c>
      <c r="AG35" s="76">
        <v>4740622.83</v>
      </c>
      <c r="AH35" s="81">
        <f t="shared" si="8"/>
        <v>13490048.909999998</v>
      </c>
      <c r="AI35" s="85">
        <f t="shared" si="24"/>
        <v>0.26267574469710459</v>
      </c>
      <c r="AJ35" s="79">
        <f t="shared" si="9"/>
        <v>2.4515598917321122</v>
      </c>
      <c r="AK35" s="79">
        <f t="shared" si="10"/>
        <v>2.8692253134832337</v>
      </c>
      <c r="AL35" s="86">
        <v>60720656</v>
      </c>
      <c r="AM35" s="77">
        <v>138039224.06999999</v>
      </c>
      <c r="AN35" s="77">
        <v>362755.41</v>
      </c>
      <c r="AO35" s="77">
        <v>17517990.169999998</v>
      </c>
      <c r="AP35" s="77">
        <v>13928024.730000006</v>
      </c>
      <c r="AQ35" s="77">
        <f t="shared" si="11"/>
        <v>31808770.310000002</v>
      </c>
      <c r="AR35" s="78">
        <f t="shared" si="25"/>
        <v>0.23043283910281692</v>
      </c>
      <c r="AS35" s="79">
        <f t="shared" si="12"/>
        <v>2.2733486948823476</v>
      </c>
      <c r="AT35" s="82">
        <f t="shared" si="13"/>
        <v>2.5678241956081629</v>
      </c>
      <c r="AU35" s="77">
        <v>4880205</v>
      </c>
      <c r="AV35" s="77">
        <v>27990277.999999993</v>
      </c>
      <c r="AW35" s="77">
        <v>6518286.2899999982</v>
      </c>
      <c r="AX35" s="77">
        <v>905096.11</v>
      </c>
      <c r="AY35" s="77">
        <v>2595551.48</v>
      </c>
      <c r="AZ35" s="77">
        <f t="shared" si="14"/>
        <v>10018933.879999999</v>
      </c>
      <c r="BA35" s="78">
        <f t="shared" si="26"/>
        <v>0.35794335018751872</v>
      </c>
      <c r="BB35" s="79">
        <f t="shared" si="15"/>
        <v>5.735471768091708</v>
      </c>
      <c r="BC35" s="79">
        <f t="shared" si="16"/>
        <v>7.2565927865735134</v>
      </c>
      <c r="BD35" s="86">
        <v>41122348</v>
      </c>
      <c r="BE35" s="110">
        <v>1048138</v>
      </c>
      <c r="BF35" s="88">
        <v>3484762.03</v>
      </c>
      <c r="BG35" s="77">
        <v>0</v>
      </c>
      <c r="BH35" s="88">
        <v>380025.53</v>
      </c>
      <c r="BI35" s="88">
        <v>0</v>
      </c>
      <c r="BJ35" s="88">
        <f t="shared" si="17"/>
        <v>380025.53</v>
      </c>
      <c r="BK35" s="78">
        <f t="shared" si="27"/>
        <v>0.10905350974568558</v>
      </c>
      <c r="BL35" s="79">
        <f t="shared" si="18"/>
        <v>3.3247168120991701</v>
      </c>
      <c r="BM35" s="87">
        <f t="shared" si="19"/>
        <v>3.6872888493690712</v>
      </c>
      <c r="BN35" s="81"/>
      <c r="BO35" s="81"/>
      <c r="BP35" s="77"/>
      <c r="BQ35" s="77"/>
      <c r="BR35" s="77"/>
      <c r="BS35" s="77"/>
      <c r="BT35" s="89"/>
      <c r="BU35" s="79"/>
      <c r="BV35" s="82"/>
    </row>
    <row r="36" spans="1:74">
      <c r="A36" s="7">
        <v>37574.125</v>
      </c>
      <c r="B36" s="75">
        <v>13480429</v>
      </c>
      <c r="C36" s="76">
        <v>52892305.100000001</v>
      </c>
      <c r="D36" s="76">
        <v>1826296.97</v>
      </c>
      <c r="E36" s="76">
        <v>1440946.52</v>
      </c>
      <c r="F36" s="76">
        <v>5494748.3300000038</v>
      </c>
      <c r="G36" s="77">
        <f t="shared" si="0"/>
        <v>8761991.820000004</v>
      </c>
      <c r="H36" s="78">
        <f t="shared" si="20"/>
        <v>0.16565721239477618</v>
      </c>
      <c r="I36" s="79">
        <f t="shared" si="1"/>
        <v>3.923636636489833</v>
      </c>
      <c r="J36" s="79">
        <f t="shared" si="2"/>
        <v>4.1660060366031377</v>
      </c>
      <c r="K36" s="80">
        <v>28791696</v>
      </c>
      <c r="L36" s="81">
        <v>108246628.04999989</v>
      </c>
      <c r="M36" s="81">
        <v>175177.25</v>
      </c>
      <c r="N36" s="81">
        <v>3055829.61</v>
      </c>
      <c r="O36" s="81">
        <v>11535543.639999999</v>
      </c>
      <c r="P36" s="77">
        <f t="shared" si="3"/>
        <v>14766550.499999998</v>
      </c>
      <c r="Q36" s="78">
        <f t="shared" si="21"/>
        <v>0.1364158012680009</v>
      </c>
      <c r="R36" s="79">
        <f t="shared" si="4"/>
        <v>3.7596475056557939</v>
      </c>
      <c r="S36" s="82">
        <f t="shared" si="5"/>
        <v>3.8718676006442929</v>
      </c>
      <c r="T36" s="81">
        <v>5324453</v>
      </c>
      <c r="U36" s="81">
        <v>17332171.909999993</v>
      </c>
      <c r="V36" s="81">
        <v>3167135.88</v>
      </c>
      <c r="W36" s="81">
        <v>238132.94</v>
      </c>
      <c r="X36" s="81">
        <v>1274804.3500000001</v>
      </c>
      <c r="Y36" s="81">
        <f t="shared" si="6"/>
        <v>4680073.17</v>
      </c>
      <c r="Z36" s="83">
        <f t="shared" si="22"/>
        <v>0.27002231424324719</v>
      </c>
      <c r="AA36" s="79">
        <f t="shared" si="23"/>
        <v>3.2552023484853736</v>
      </c>
      <c r="AB36" s="79">
        <f t="shared" si="7"/>
        <v>3.8947551476179791</v>
      </c>
      <c r="AC36" s="84">
        <v>19991247</v>
      </c>
      <c r="AD36" s="76">
        <v>67963148.440000027</v>
      </c>
      <c r="AE36" s="76">
        <v>726197.92</v>
      </c>
      <c r="AF36" s="76">
        <v>7978850.6900000013</v>
      </c>
      <c r="AG36" s="76">
        <v>6538385.5499999961</v>
      </c>
      <c r="AH36" s="81">
        <f t="shared" si="8"/>
        <v>15243434.159999996</v>
      </c>
      <c r="AI36" s="85">
        <f t="shared" si="24"/>
        <v>0.22428969978424959</v>
      </c>
      <c r="AJ36" s="79">
        <f t="shared" si="9"/>
        <v>3.3996452767553733</v>
      </c>
      <c r="AK36" s="79">
        <f t="shared" si="10"/>
        <v>3.8350882788852556</v>
      </c>
      <c r="AL36" s="86">
        <v>58594129</v>
      </c>
      <c r="AM36" s="77">
        <v>178907186.57999998</v>
      </c>
      <c r="AN36" s="77">
        <v>334006.12</v>
      </c>
      <c r="AO36" s="77">
        <v>18098829.780000005</v>
      </c>
      <c r="AP36" s="77">
        <v>18568025.619999986</v>
      </c>
      <c r="AQ36" s="77">
        <f t="shared" si="11"/>
        <v>37000861.519999996</v>
      </c>
      <c r="AR36" s="78">
        <f t="shared" si="25"/>
        <v>0.20681595986897219</v>
      </c>
      <c r="AS36" s="79">
        <f t="shared" si="12"/>
        <v>3.0533295678821335</v>
      </c>
      <c r="AT36" s="82">
        <f t="shared" si="13"/>
        <v>3.367914599088929</v>
      </c>
      <c r="AU36" s="77">
        <v>4575492</v>
      </c>
      <c r="AV36" s="77">
        <v>26151604.249999996</v>
      </c>
      <c r="AW36" s="77">
        <v>5874539.9000000022</v>
      </c>
      <c r="AX36" s="77">
        <v>918803.76</v>
      </c>
      <c r="AY36" s="77">
        <v>2417164.44</v>
      </c>
      <c r="AZ36" s="77">
        <f t="shared" si="14"/>
        <v>9210508.1000000015</v>
      </c>
      <c r="BA36" s="78">
        <f t="shared" si="26"/>
        <v>0.35219667642378011</v>
      </c>
      <c r="BB36" s="79">
        <f t="shared" si="15"/>
        <v>5.7155829908565012</v>
      </c>
      <c r="BC36" s="79">
        <f t="shared" si="16"/>
        <v>7.2003071822658633</v>
      </c>
      <c r="BD36" s="86">
        <v>39164946</v>
      </c>
      <c r="BE36" s="110">
        <v>1016774</v>
      </c>
      <c r="BF36" s="88">
        <v>4202403.3899999997</v>
      </c>
      <c r="BG36" s="77">
        <v>0</v>
      </c>
      <c r="BH36" s="88">
        <v>490585.77</v>
      </c>
      <c r="BI36" s="88">
        <v>0</v>
      </c>
      <c r="BJ36" s="88">
        <f t="shared" si="17"/>
        <v>490585.77</v>
      </c>
      <c r="BK36" s="78">
        <f t="shared" si="27"/>
        <v>0.11673933329851041</v>
      </c>
      <c r="BL36" s="79">
        <f t="shared" si="18"/>
        <v>4.1330751868163427</v>
      </c>
      <c r="BM36" s="87">
        <f t="shared" si="19"/>
        <v>4.6155676285978986</v>
      </c>
      <c r="BN36" s="81"/>
      <c r="BO36" s="81"/>
      <c r="BP36" s="77"/>
      <c r="BQ36" s="77"/>
      <c r="BR36" s="77"/>
      <c r="BS36" s="77"/>
      <c r="BT36" s="89"/>
      <c r="BU36" s="79"/>
      <c r="BV36" s="82"/>
    </row>
    <row r="37" spans="1:74">
      <c r="A37" s="7">
        <v>37604.5625</v>
      </c>
      <c r="B37" s="75">
        <v>13842706</v>
      </c>
      <c r="C37" s="76">
        <v>56368806.069999985</v>
      </c>
      <c r="D37" s="76">
        <v>1883658.65</v>
      </c>
      <c r="E37" s="76">
        <v>1505763.63</v>
      </c>
      <c r="F37" s="76">
        <v>5796063.2499999991</v>
      </c>
      <c r="G37" s="77">
        <f t="shared" si="0"/>
        <v>9185485.5299999993</v>
      </c>
      <c r="H37" s="78">
        <f t="shared" si="20"/>
        <v>0.16295334548319629</v>
      </c>
      <c r="I37" s="79">
        <f t="shared" si="1"/>
        <v>4.0720944351487338</v>
      </c>
      <c r="J37" s="79">
        <f t="shared" si="2"/>
        <v>4.3169470152728797</v>
      </c>
      <c r="K37" s="80">
        <v>31777064</v>
      </c>
      <c r="L37" s="81">
        <v>119845940.37000005</v>
      </c>
      <c r="M37" s="81">
        <v>69707.850000000006</v>
      </c>
      <c r="N37" s="81">
        <v>3200149.33</v>
      </c>
      <c r="O37" s="81">
        <v>12802920.290000005</v>
      </c>
      <c r="P37" s="77">
        <f t="shared" si="3"/>
        <v>16072777.470000004</v>
      </c>
      <c r="Q37" s="78">
        <f t="shared" si="21"/>
        <v>0.13411198927872367</v>
      </c>
      <c r="R37" s="79">
        <f t="shared" si="4"/>
        <v>3.7714604587132419</v>
      </c>
      <c r="S37" s="82">
        <f t="shared" si="5"/>
        <v>3.8743603735700707</v>
      </c>
      <c r="T37" s="81">
        <v>4889434</v>
      </c>
      <c r="U37" s="81">
        <v>19113706.09</v>
      </c>
      <c r="V37" s="81">
        <v>2708258.23</v>
      </c>
      <c r="W37" s="81">
        <v>206923.24</v>
      </c>
      <c r="X37" s="81">
        <v>1479561.59</v>
      </c>
      <c r="Y37" s="81">
        <f t="shared" si="6"/>
        <v>4394743.0599999996</v>
      </c>
      <c r="Z37" s="83">
        <f t="shared" si="22"/>
        <v>0.2299262654404455</v>
      </c>
      <c r="AA37" s="79">
        <f t="shared" si="23"/>
        <v>3.9091858260076728</v>
      </c>
      <c r="AB37" s="79">
        <f t="shared" si="7"/>
        <v>4.5054064662699194</v>
      </c>
      <c r="AC37" s="84">
        <v>20504733</v>
      </c>
      <c r="AD37" s="76">
        <v>77926925.490000039</v>
      </c>
      <c r="AE37" s="76">
        <v>830819.48</v>
      </c>
      <c r="AF37" s="76">
        <v>8834049.3199999966</v>
      </c>
      <c r="AG37" s="76">
        <v>7296951.790000001</v>
      </c>
      <c r="AH37" s="81">
        <f t="shared" si="8"/>
        <v>16961820.589999996</v>
      </c>
      <c r="AI37" s="85">
        <f t="shared" si="24"/>
        <v>0.21766315664765473</v>
      </c>
      <c r="AJ37" s="79">
        <f t="shared" si="9"/>
        <v>3.8004360012880949</v>
      </c>
      <c r="AK37" s="79">
        <f t="shared" si="10"/>
        <v>4.2717841919716797</v>
      </c>
      <c r="AL37" s="86">
        <v>59306189</v>
      </c>
      <c r="AM37" s="77">
        <v>201823370.6400001</v>
      </c>
      <c r="AN37" s="77">
        <v>343038.95</v>
      </c>
      <c r="AO37" s="77">
        <v>18857079.619999994</v>
      </c>
      <c r="AP37" s="77">
        <v>20853059.589999996</v>
      </c>
      <c r="AQ37" s="77">
        <f t="shared" si="11"/>
        <v>40053178.159999989</v>
      </c>
      <c r="AR37" s="78">
        <f t="shared" si="25"/>
        <v>0.19845659119153422</v>
      </c>
      <c r="AS37" s="79">
        <f t="shared" si="12"/>
        <v>3.4030743509754116</v>
      </c>
      <c r="AT37" s="82">
        <f t="shared" si="13"/>
        <v>3.7268199649449758</v>
      </c>
      <c r="AU37" s="77">
        <v>4185145</v>
      </c>
      <c r="AV37" s="77">
        <v>26841962.42000002</v>
      </c>
      <c r="AW37" s="77">
        <v>6203462.0800000019</v>
      </c>
      <c r="AX37" s="77">
        <v>1040405.31</v>
      </c>
      <c r="AY37" s="77">
        <v>2498717.27</v>
      </c>
      <c r="AZ37" s="77">
        <f t="shared" si="14"/>
        <v>9742584.660000002</v>
      </c>
      <c r="BA37" s="78">
        <f t="shared" si="26"/>
        <v>0.36296096788887444</v>
      </c>
      <c r="BB37" s="79">
        <f t="shared" si="15"/>
        <v>6.4136278241255731</v>
      </c>
      <c r="BC37" s="79">
        <f t="shared" si="16"/>
        <v>8.1444800144320038</v>
      </c>
      <c r="BD37" s="86">
        <v>39911735</v>
      </c>
      <c r="BE37" s="110">
        <v>1082494</v>
      </c>
      <c r="BF37" s="88">
        <v>4445854.75</v>
      </c>
      <c r="BG37" s="77">
        <v>0</v>
      </c>
      <c r="BH37" s="88">
        <v>485222.48</v>
      </c>
      <c r="BI37" s="88">
        <v>0</v>
      </c>
      <c r="BJ37" s="88">
        <f t="shared" si="17"/>
        <v>485222.48</v>
      </c>
      <c r="BK37" s="78">
        <f t="shared" si="27"/>
        <v>0.1091404256965435</v>
      </c>
      <c r="BL37" s="79">
        <f t="shared" si="18"/>
        <v>4.1070479374481526</v>
      </c>
      <c r="BM37" s="87">
        <f t="shared" si="19"/>
        <v>4.5552928976973552</v>
      </c>
      <c r="BN37" s="81"/>
      <c r="BO37" s="81"/>
      <c r="BP37" s="77"/>
      <c r="BQ37" s="77"/>
      <c r="BR37" s="77"/>
      <c r="BS37" s="77"/>
      <c r="BT37" s="89"/>
      <c r="BU37" s="79"/>
      <c r="BV37" s="82"/>
    </row>
    <row r="38" spans="1:74">
      <c r="A38" s="7">
        <v>37635</v>
      </c>
      <c r="B38" s="75">
        <v>14237477</v>
      </c>
      <c r="C38" s="76">
        <v>67053551.519999973</v>
      </c>
      <c r="D38" s="76">
        <v>2375761.35</v>
      </c>
      <c r="E38" s="76">
        <v>1545125.69</v>
      </c>
      <c r="F38" s="76">
        <v>6876157.0700000031</v>
      </c>
      <c r="G38" s="77">
        <f t="shared" si="0"/>
        <v>10797044.110000003</v>
      </c>
      <c r="H38" s="78">
        <f t="shared" si="20"/>
        <v>0.16102121163231128</v>
      </c>
      <c r="I38" s="79">
        <f t="shared" si="1"/>
        <v>4.7096512619476032</v>
      </c>
      <c r="J38" s="79">
        <f t="shared" si="2"/>
        <v>4.9850432460751275</v>
      </c>
      <c r="K38" s="80">
        <v>28973244</v>
      </c>
      <c r="L38" s="81">
        <v>136333187.01000002</v>
      </c>
      <c r="M38" s="81">
        <v>146446.53</v>
      </c>
      <c r="N38" s="81">
        <v>3160159.47</v>
      </c>
      <c r="O38" s="81">
        <v>14563530.780000003</v>
      </c>
      <c r="P38" s="77">
        <f t="shared" si="3"/>
        <v>17870136.780000001</v>
      </c>
      <c r="Q38" s="78">
        <f t="shared" si="21"/>
        <v>0.13107693857908001</v>
      </c>
      <c r="R38" s="79">
        <f t="shared" si="4"/>
        <v>4.7054857581705392</v>
      </c>
      <c r="S38" s="82">
        <f t="shared" si="5"/>
        <v>4.8196119499079915</v>
      </c>
      <c r="T38" s="81">
        <v>4860054</v>
      </c>
      <c r="U38" s="81">
        <v>24292554.269999985</v>
      </c>
      <c r="V38" s="81">
        <v>3272749.43</v>
      </c>
      <c r="W38" s="81">
        <v>244485.84</v>
      </c>
      <c r="X38" s="81">
        <v>1865593.21</v>
      </c>
      <c r="Y38" s="81">
        <f t="shared" si="6"/>
        <v>5382828.4800000004</v>
      </c>
      <c r="Z38" s="83">
        <f t="shared" si="22"/>
        <v>0.22158347039889123</v>
      </c>
      <c r="AA38" s="79">
        <f t="shared" si="23"/>
        <v>4.9984124188743548</v>
      </c>
      <c r="AB38" s="79">
        <f t="shared" si="7"/>
        <v>5.7221153386361516</v>
      </c>
      <c r="AC38" s="84">
        <v>19622358</v>
      </c>
      <c r="AD38" s="76">
        <v>88192597.700000033</v>
      </c>
      <c r="AE38" s="76">
        <v>1103940.74</v>
      </c>
      <c r="AF38" s="76">
        <v>8896830.5799999963</v>
      </c>
      <c r="AG38" s="76">
        <v>8488810.0999999978</v>
      </c>
      <c r="AH38" s="81">
        <f t="shared" si="8"/>
        <v>18489581.419999994</v>
      </c>
      <c r="AI38" s="85">
        <f t="shared" si="24"/>
        <v>0.20965003755638312</v>
      </c>
      <c r="AJ38" s="79">
        <f t="shared" si="9"/>
        <v>4.4944953965267596</v>
      </c>
      <c r="AK38" s="79">
        <f t="shared" si="10"/>
        <v>5.0041574524325787</v>
      </c>
      <c r="AL38" s="86">
        <v>56650591</v>
      </c>
      <c r="AM38" s="77">
        <v>236599444.19000003</v>
      </c>
      <c r="AN38" s="77">
        <v>376019.08</v>
      </c>
      <c r="AO38" s="77">
        <v>18851059.299999997</v>
      </c>
      <c r="AP38" s="77">
        <v>24207954.869999997</v>
      </c>
      <c r="AQ38" s="77">
        <f t="shared" si="11"/>
        <v>43435033.249999993</v>
      </c>
      <c r="AR38" s="78">
        <f t="shared" si="25"/>
        <v>0.18358045344823254</v>
      </c>
      <c r="AS38" s="79">
        <f t="shared" si="12"/>
        <v>4.1764691243909535</v>
      </c>
      <c r="AT38" s="82">
        <f t="shared" si="13"/>
        <v>4.5158667906924403</v>
      </c>
      <c r="AU38" s="77">
        <v>4236669</v>
      </c>
      <c r="AV38" s="77">
        <v>28942869.07</v>
      </c>
      <c r="AW38" s="77">
        <v>5943440.1599999983</v>
      </c>
      <c r="AX38" s="77">
        <v>1034329.22</v>
      </c>
      <c r="AY38" s="77">
        <v>2920755.14</v>
      </c>
      <c r="AZ38" s="77">
        <f t="shared" si="14"/>
        <v>9898524.5199999977</v>
      </c>
      <c r="BA38" s="78">
        <f t="shared" si="26"/>
        <v>0.34200218700018453</v>
      </c>
      <c r="BB38" s="79">
        <f t="shared" si="15"/>
        <v>6.8315152942087289</v>
      </c>
      <c r="BC38" s="79">
        <f t="shared" si="16"/>
        <v>8.4785095200970382</v>
      </c>
      <c r="BD38" s="86">
        <v>39394340</v>
      </c>
      <c r="BE38" s="110">
        <v>1139604</v>
      </c>
      <c r="BF38" s="88">
        <v>5342063.7300000004</v>
      </c>
      <c r="BG38" s="77">
        <v>0</v>
      </c>
      <c r="BH38" s="88">
        <v>522023.79</v>
      </c>
      <c r="BI38" s="88">
        <v>0</v>
      </c>
      <c r="BJ38" s="88">
        <f t="shared" si="17"/>
        <v>522023.79</v>
      </c>
      <c r="BK38" s="78">
        <f t="shared" si="27"/>
        <v>9.7719498752591616E-2</v>
      </c>
      <c r="BL38" s="79">
        <f t="shared" si="18"/>
        <v>4.687649157075616</v>
      </c>
      <c r="BM38" s="87">
        <f t="shared" si="19"/>
        <v>5.1457238830330541</v>
      </c>
      <c r="BN38" s="81"/>
      <c r="BO38" s="81"/>
      <c r="BP38" s="77"/>
      <c r="BQ38" s="77"/>
      <c r="BR38" s="77"/>
      <c r="BS38" s="77"/>
      <c r="BT38" s="89"/>
      <c r="BU38" s="79"/>
      <c r="BV38" s="82"/>
    </row>
    <row r="39" spans="1:74">
      <c r="A39" s="7">
        <v>37665.4375</v>
      </c>
      <c r="B39" s="75">
        <v>12844100</v>
      </c>
      <c r="C39" s="76">
        <v>70049163.440000072</v>
      </c>
      <c r="D39" s="76">
        <v>2275256.38</v>
      </c>
      <c r="E39" s="76">
        <v>1475390.13</v>
      </c>
      <c r="F39" s="76">
        <v>7254039.4699999997</v>
      </c>
      <c r="G39" s="77">
        <f t="shared" si="0"/>
        <v>11004685.98</v>
      </c>
      <c r="H39" s="78">
        <f t="shared" si="20"/>
        <v>0.15709946328518193</v>
      </c>
      <c r="I39" s="79">
        <f t="shared" si="1"/>
        <v>5.4538008455244098</v>
      </c>
      <c r="J39" s="79">
        <f t="shared" si="2"/>
        <v>5.7458140274522984</v>
      </c>
      <c r="K39" s="80">
        <v>26368584</v>
      </c>
      <c r="L39" s="81">
        <v>143426517.52999991</v>
      </c>
      <c r="M39" s="81">
        <v>162780.01</v>
      </c>
      <c r="N39" s="81">
        <v>2978273.2</v>
      </c>
      <c r="O39" s="81">
        <v>15045939.690000003</v>
      </c>
      <c r="P39" s="77">
        <f t="shared" si="3"/>
        <v>18186992.900000002</v>
      </c>
      <c r="Q39" s="78">
        <f t="shared" si="21"/>
        <v>0.12680355915492339</v>
      </c>
      <c r="R39" s="79">
        <f t="shared" si="4"/>
        <v>5.4392953952324445</v>
      </c>
      <c r="S39" s="82">
        <f t="shared" si="5"/>
        <v>5.5584164375303535</v>
      </c>
      <c r="T39" s="81">
        <v>4252140</v>
      </c>
      <c r="U39" s="81">
        <v>25194449.530000001</v>
      </c>
      <c r="V39" s="81">
        <v>3881440.39</v>
      </c>
      <c r="W39" s="81">
        <v>190717.52</v>
      </c>
      <c r="X39" s="81">
        <v>1955630.55</v>
      </c>
      <c r="Y39" s="81">
        <f t="shared" si="6"/>
        <v>6027788.46</v>
      </c>
      <c r="Z39" s="83">
        <f t="shared" si="22"/>
        <v>0.23925065133185308</v>
      </c>
      <c r="AA39" s="79">
        <f t="shared" si="23"/>
        <v>5.9251222984191489</v>
      </c>
      <c r="AB39" s="79">
        <f t="shared" si="7"/>
        <v>6.8827948844581792</v>
      </c>
      <c r="AC39" s="84">
        <v>18663476</v>
      </c>
      <c r="AD39" s="76">
        <v>88921360.680000022</v>
      </c>
      <c r="AE39" s="76">
        <v>1274199.95</v>
      </c>
      <c r="AF39" s="76">
        <v>9447806.8099999949</v>
      </c>
      <c r="AG39" s="76">
        <v>8506832.2999999989</v>
      </c>
      <c r="AH39" s="81">
        <f t="shared" si="8"/>
        <v>19228839.059999995</v>
      </c>
      <c r="AI39" s="85">
        <f t="shared" si="24"/>
        <v>0.216245443310281</v>
      </c>
      <c r="AJ39" s="79">
        <f t="shared" si="9"/>
        <v>4.7644587042628084</v>
      </c>
      <c r="AK39" s="79">
        <f t="shared" si="10"/>
        <v>5.338950120545606</v>
      </c>
      <c r="AL39" s="86">
        <v>51991293</v>
      </c>
      <c r="AM39" s="77">
        <v>235158033.03000006</v>
      </c>
      <c r="AN39" s="77">
        <v>346748.47</v>
      </c>
      <c r="AO39" s="77">
        <v>17799948.379999992</v>
      </c>
      <c r="AP39" s="77">
        <v>24021846.229999974</v>
      </c>
      <c r="AQ39" s="77">
        <f t="shared" si="11"/>
        <v>42168543.079999968</v>
      </c>
      <c r="AR39" s="78">
        <f t="shared" si="25"/>
        <v>0.17932001954881277</v>
      </c>
      <c r="AS39" s="79">
        <f t="shared" si="12"/>
        <v>4.5230272120756849</v>
      </c>
      <c r="AT39" s="82">
        <f t="shared" si="13"/>
        <v>4.8720605944537683</v>
      </c>
      <c r="AU39" s="77">
        <v>4065213</v>
      </c>
      <c r="AV39" s="77">
        <v>32491374.659999996</v>
      </c>
      <c r="AW39" s="77">
        <v>6487457.1699999981</v>
      </c>
      <c r="AX39" s="77">
        <v>1170910.32</v>
      </c>
      <c r="AY39" s="77">
        <v>3268123.36</v>
      </c>
      <c r="AZ39" s="77">
        <f t="shared" si="14"/>
        <v>10926490.849999998</v>
      </c>
      <c r="BA39" s="78">
        <f t="shared" si="26"/>
        <v>0.33628896789804213</v>
      </c>
      <c r="BB39" s="79">
        <f t="shared" si="15"/>
        <v>7.992539298678814</v>
      </c>
      <c r="BC39" s="79">
        <f t="shared" si="16"/>
        <v>9.8764178285369049</v>
      </c>
      <c r="BD39" s="86">
        <v>35614835</v>
      </c>
      <c r="BE39" s="110">
        <v>1025667</v>
      </c>
      <c r="BF39" s="88">
        <v>5357924.09</v>
      </c>
      <c r="BG39" s="77">
        <v>0</v>
      </c>
      <c r="BH39" s="88">
        <v>736911.86</v>
      </c>
      <c r="BI39" s="88">
        <v>0</v>
      </c>
      <c r="BJ39" s="88">
        <f t="shared" si="17"/>
        <v>736911.86</v>
      </c>
      <c r="BK39" s="78">
        <f t="shared" si="27"/>
        <v>0.13753682352002117</v>
      </c>
      <c r="BL39" s="79">
        <f t="shared" si="18"/>
        <v>5.223843693908452</v>
      </c>
      <c r="BM39" s="87">
        <f t="shared" si="19"/>
        <v>5.9423145621337143</v>
      </c>
      <c r="BN39" s="81"/>
      <c r="BO39" s="81"/>
      <c r="BP39" s="77"/>
      <c r="BQ39" s="77"/>
      <c r="BR39" s="77"/>
      <c r="BS39" s="77"/>
      <c r="BT39" s="89"/>
      <c r="BU39" s="79"/>
      <c r="BV39" s="82"/>
    </row>
    <row r="40" spans="1:74">
      <c r="A40" s="7">
        <v>37695.875</v>
      </c>
      <c r="B40" s="75">
        <v>14308336</v>
      </c>
      <c r="C40" s="76">
        <v>109437140.36000001</v>
      </c>
      <c r="D40" s="76">
        <v>3801889.34</v>
      </c>
      <c r="E40" s="76">
        <v>1586085.33</v>
      </c>
      <c r="F40" s="76">
        <v>11521703.16</v>
      </c>
      <c r="G40" s="77">
        <f t="shared" si="0"/>
        <v>16909677.829999998</v>
      </c>
      <c r="H40" s="78">
        <f t="shared" si="20"/>
        <v>0.15451498252215476</v>
      </c>
      <c r="I40" s="79">
        <f t="shared" si="1"/>
        <v>7.6484882910214029</v>
      </c>
      <c r="J40" s="79">
        <f t="shared" si="2"/>
        <v>8.0250502245683926</v>
      </c>
      <c r="K40" s="80">
        <v>29890891</v>
      </c>
      <c r="L40" s="81">
        <v>209150954.32999995</v>
      </c>
      <c r="M40" s="81">
        <v>185435.16</v>
      </c>
      <c r="N40" s="81">
        <v>3273284.16</v>
      </c>
      <c r="O40" s="81">
        <v>22521724.739999991</v>
      </c>
      <c r="P40" s="77">
        <f t="shared" si="3"/>
        <v>25980444.059999991</v>
      </c>
      <c r="Q40" s="78">
        <f t="shared" si="21"/>
        <v>0.12421862545751453</v>
      </c>
      <c r="R40" s="79">
        <f t="shared" si="4"/>
        <v>6.9971468675858457</v>
      </c>
      <c r="S40" s="82">
        <f t="shared" si="5"/>
        <v>7.1128583503917611</v>
      </c>
      <c r="T40" s="81">
        <v>5173396</v>
      </c>
      <c r="U40" s="81">
        <v>25514481.930000003</v>
      </c>
      <c r="V40" s="81">
        <v>3973174.52</v>
      </c>
      <c r="W40" s="81">
        <v>203410.79</v>
      </c>
      <c r="X40" s="81">
        <v>1989793.83</v>
      </c>
      <c r="Y40" s="81">
        <f t="shared" si="6"/>
        <v>6166379.1400000006</v>
      </c>
      <c r="Z40" s="83">
        <f t="shared" si="22"/>
        <v>0.24168153431128672</v>
      </c>
      <c r="AA40" s="79">
        <f t="shared" si="23"/>
        <v>4.9318633118361719</v>
      </c>
      <c r="AB40" s="79">
        <f t="shared" si="7"/>
        <v>5.7391831671111202</v>
      </c>
      <c r="AC40" s="84">
        <v>22247101</v>
      </c>
      <c r="AD40" s="76">
        <v>131395687.61</v>
      </c>
      <c r="AE40" s="76">
        <v>1575075.57</v>
      </c>
      <c r="AF40" s="76">
        <v>11946714.669999998</v>
      </c>
      <c r="AG40" s="76">
        <v>12807514.710000001</v>
      </c>
      <c r="AH40" s="81">
        <f t="shared" si="8"/>
        <v>26329304.949999999</v>
      </c>
      <c r="AI40" s="85">
        <f t="shared" si="24"/>
        <v>0.2003818042198531</v>
      </c>
      <c r="AJ40" s="79">
        <f t="shared" si="9"/>
        <v>5.9061936928321579</v>
      </c>
      <c r="AK40" s="79">
        <f t="shared" si="10"/>
        <v>6.5139937940678196</v>
      </c>
      <c r="AL40" s="86">
        <v>58652894</v>
      </c>
      <c r="AM40" s="77">
        <v>328287154.47000021</v>
      </c>
      <c r="AN40" s="77">
        <v>444277.25</v>
      </c>
      <c r="AO40" s="77">
        <v>21781972.200000003</v>
      </c>
      <c r="AP40" s="77">
        <v>34020784.37000002</v>
      </c>
      <c r="AQ40" s="77">
        <f t="shared" si="11"/>
        <v>56247033.820000023</v>
      </c>
      <c r="AR40" s="78">
        <f t="shared" si="25"/>
        <v>0.17133486051504959</v>
      </c>
      <c r="AS40" s="79">
        <f t="shared" si="12"/>
        <v>5.5971177563719223</v>
      </c>
      <c r="AT40" s="82">
        <f t="shared" si="13"/>
        <v>5.9760632428469806</v>
      </c>
      <c r="AU40" s="77">
        <v>5065694</v>
      </c>
      <c r="AV40" s="77">
        <v>38422253.330000006</v>
      </c>
      <c r="AW40" s="77">
        <v>9051063.9699999988</v>
      </c>
      <c r="AX40" s="77">
        <v>1603081.26</v>
      </c>
      <c r="AY40" s="77">
        <v>3687364.51</v>
      </c>
      <c r="AZ40" s="77">
        <f t="shared" si="14"/>
        <v>14341509.739999998</v>
      </c>
      <c r="BA40" s="78">
        <f t="shared" si="26"/>
        <v>0.37326050653052617</v>
      </c>
      <c r="BB40" s="79">
        <f t="shared" si="15"/>
        <v>7.5847955541728354</v>
      </c>
      <c r="BC40" s="79">
        <f t="shared" ref="BC40:BC71" si="28">(AV40+AW40+AX40)/AU40</f>
        <v>9.6879911340874525</v>
      </c>
      <c r="BD40" s="86">
        <v>39726486</v>
      </c>
      <c r="BE40" s="110">
        <v>1142927</v>
      </c>
      <c r="BF40" s="88">
        <v>9695629.5099999998</v>
      </c>
      <c r="BG40" s="77">
        <v>0</v>
      </c>
      <c r="BH40" s="88">
        <v>872098.93</v>
      </c>
      <c r="BI40" s="88">
        <v>0</v>
      </c>
      <c r="BJ40" s="88">
        <f t="shared" si="17"/>
        <v>872098.93</v>
      </c>
      <c r="BK40" s="78">
        <f t="shared" si="27"/>
        <v>8.9947633529161131E-2</v>
      </c>
      <c r="BL40" s="79">
        <f t="shared" si="18"/>
        <v>8.4831572882607542</v>
      </c>
      <c r="BM40" s="87">
        <f t="shared" si="19"/>
        <v>9.2461972111954651</v>
      </c>
      <c r="BN40" s="81"/>
      <c r="BO40" s="81"/>
      <c r="BP40" s="77"/>
      <c r="BQ40" s="77"/>
      <c r="BR40" s="77"/>
      <c r="BS40" s="77"/>
      <c r="BT40" s="89"/>
      <c r="BU40" s="79"/>
      <c r="BV40" s="82"/>
    </row>
    <row r="41" spans="1:74">
      <c r="A41" s="7">
        <v>37726.3125</v>
      </c>
      <c r="B41" s="75">
        <v>13664501</v>
      </c>
      <c r="C41" s="76">
        <v>65116989.259999953</v>
      </c>
      <c r="D41" s="76">
        <v>2303952.61</v>
      </c>
      <c r="E41" s="76">
        <v>1459296.64</v>
      </c>
      <c r="F41" s="76">
        <v>6757724.4000000004</v>
      </c>
      <c r="G41" s="77">
        <f t="shared" si="0"/>
        <v>10520973.65</v>
      </c>
      <c r="H41" s="78">
        <f t="shared" si="20"/>
        <v>0.16157033317360114</v>
      </c>
      <c r="I41" s="79">
        <f t="shared" si="1"/>
        <v>4.7654128943310816</v>
      </c>
      <c r="J41" s="79">
        <f t="shared" si="2"/>
        <v>5.0408162369046599</v>
      </c>
      <c r="K41" s="80">
        <v>28845092</v>
      </c>
      <c r="L41" s="81">
        <v>131807157.34999996</v>
      </c>
      <c r="M41" s="81">
        <v>138066.53</v>
      </c>
      <c r="N41" s="81">
        <v>2988805.41</v>
      </c>
      <c r="O41" s="81">
        <v>13937772.729999995</v>
      </c>
      <c r="P41" s="77">
        <f t="shared" si="3"/>
        <v>17064644.669999994</v>
      </c>
      <c r="Q41" s="78">
        <f t="shared" si="21"/>
        <v>0.12946675289177687</v>
      </c>
      <c r="R41" s="79">
        <f t="shared" si="4"/>
        <v>4.5694829938486574</v>
      </c>
      <c r="S41" s="82">
        <f t="shared" si="5"/>
        <v>4.6778852114598894</v>
      </c>
      <c r="T41" s="81">
        <v>4382733</v>
      </c>
      <c r="U41" s="81">
        <v>18791210.970000014</v>
      </c>
      <c r="V41" s="81">
        <v>2893480.14</v>
      </c>
      <c r="W41" s="81">
        <v>201361.18</v>
      </c>
      <c r="X41" s="81">
        <v>1476836.09</v>
      </c>
      <c r="Y41" s="81">
        <f t="shared" si="6"/>
        <v>4571677.41</v>
      </c>
      <c r="Z41" s="83">
        <f t="shared" si="22"/>
        <v>0.24328806787910789</v>
      </c>
      <c r="AA41" s="79">
        <f t="shared" si="23"/>
        <v>4.2875554979050774</v>
      </c>
      <c r="AB41" s="79">
        <f t="shared" si="7"/>
        <v>4.9936996595503338</v>
      </c>
      <c r="AC41" s="84">
        <v>20768038</v>
      </c>
      <c r="AD41" s="76">
        <v>81677315.180000022</v>
      </c>
      <c r="AE41" s="76">
        <v>1215695.6599999999</v>
      </c>
      <c r="AF41" s="76">
        <v>12369355.629999999</v>
      </c>
      <c r="AG41" s="76">
        <v>7319707.0700000022</v>
      </c>
      <c r="AH41" s="81">
        <f t="shared" si="8"/>
        <v>20904758.359999999</v>
      </c>
      <c r="AI41" s="85">
        <f t="shared" si="24"/>
        <v>0.25594326054829553</v>
      </c>
      <c r="AJ41" s="79">
        <f t="shared" si="9"/>
        <v>3.9328373330210598</v>
      </c>
      <c r="AK41" s="79">
        <f t="shared" si="10"/>
        <v>4.5869699617267656</v>
      </c>
      <c r="AL41" s="86">
        <v>55241553</v>
      </c>
      <c r="AM41" s="77">
        <v>198212566.91000009</v>
      </c>
      <c r="AN41" s="77">
        <v>416826.72</v>
      </c>
      <c r="AO41" s="77">
        <v>17161038.950000007</v>
      </c>
      <c r="AP41" s="77">
        <v>20124719.170000006</v>
      </c>
      <c r="AQ41" s="77">
        <f t="shared" si="11"/>
        <v>37702584.840000011</v>
      </c>
      <c r="AR41" s="78">
        <f t="shared" si="25"/>
        <v>0.19021288825303975</v>
      </c>
      <c r="AS41" s="79">
        <f t="shared" si="12"/>
        <v>3.5881063465033303</v>
      </c>
      <c r="AT41" s="82">
        <f t="shared" si="13"/>
        <v>3.906306409959186</v>
      </c>
      <c r="AU41" s="77">
        <v>4788580</v>
      </c>
      <c r="AV41" s="77">
        <v>28086824.390000004</v>
      </c>
      <c r="AW41" s="77">
        <v>6388356.580000001</v>
      </c>
      <c r="AX41" s="77">
        <v>1666532.96</v>
      </c>
      <c r="AY41" s="77">
        <v>2660457.91</v>
      </c>
      <c r="AZ41" s="77">
        <f t="shared" si="14"/>
        <v>10715347.450000001</v>
      </c>
      <c r="BA41" s="78">
        <f t="shared" si="26"/>
        <v>0.38150797331915814</v>
      </c>
      <c r="BB41" s="79">
        <f t="shared" si="15"/>
        <v>5.8653764560683967</v>
      </c>
      <c r="BC41" s="79">
        <f t="shared" si="28"/>
        <v>7.5474804493190062</v>
      </c>
      <c r="BD41" s="86">
        <v>37376455</v>
      </c>
      <c r="BE41" s="110">
        <v>1132757</v>
      </c>
      <c r="BF41" s="88">
        <v>5471658.5700000003</v>
      </c>
      <c r="BG41" s="77">
        <v>0</v>
      </c>
      <c r="BH41" s="88">
        <v>761364.35</v>
      </c>
      <c r="BI41" s="88">
        <v>0</v>
      </c>
      <c r="BJ41" s="88">
        <f t="shared" si="17"/>
        <v>761364.35</v>
      </c>
      <c r="BK41" s="78">
        <f t="shared" si="27"/>
        <v>0.13914690404375871</v>
      </c>
      <c r="BL41" s="79">
        <f t="shared" si="18"/>
        <v>4.830390427955864</v>
      </c>
      <c r="BM41" s="87">
        <f t="shared" si="19"/>
        <v>5.5025243013285285</v>
      </c>
      <c r="BN41" s="81"/>
      <c r="BO41" s="81"/>
      <c r="BP41" s="77"/>
      <c r="BQ41" s="77"/>
      <c r="BR41" s="77"/>
      <c r="BS41" s="77"/>
      <c r="BT41" s="89"/>
      <c r="BU41" s="79"/>
      <c r="BV41" s="82"/>
    </row>
    <row r="42" spans="1:74">
      <c r="A42" s="7">
        <v>37756.75</v>
      </c>
      <c r="B42" s="75">
        <v>13911113</v>
      </c>
      <c r="C42" s="76">
        <v>69012889.379999951</v>
      </c>
      <c r="D42" s="76">
        <v>2440960.9300000002</v>
      </c>
      <c r="E42" s="76">
        <v>1491399.16</v>
      </c>
      <c r="F42" s="76">
        <v>7120821.120000001</v>
      </c>
      <c r="G42" s="77">
        <f t="shared" si="0"/>
        <v>11053181.210000001</v>
      </c>
      <c r="H42" s="78">
        <f t="shared" si="20"/>
        <v>0.1601611135151694</v>
      </c>
      <c r="I42" s="79">
        <f t="shared" si="1"/>
        <v>4.9609897770221512</v>
      </c>
      <c r="J42" s="79">
        <f t="shared" si="2"/>
        <v>5.2436673808918064</v>
      </c>
      <c r="K42" s="80">
        <v>29372055</v>
      </c>
      <c r="L42" s="81">
        <v>142655537.87999997</v>
      </c>
      <c r="M42" s="81">
        <v>97125.65</v>
      </c>
      <c r="N42" s="81">
        <v>3143072.1</v>
      </c>
      <c r="O42" s="81">
        <v>14960689.750000006</v>
      </c>
      <c r="P42" s="77">
        <f t="shared" si="3"/>
        <v>18200887.500000007</v>
      </c>
      <c r="Q42" s="78">
        <f t="shared" si="21"/>
        <v>0.12758626668465101</v>
      </c>
      <c r="R42" s="79">
        <f t="shared" si="4"/>
        <v>4.8568456609522199</v>
      </c>
      <c r="S42" s="82">
        <f t="shared" si="5"/>
        <v>4.9671613249396396</v>
      </c>
      <c r="T42" s="81">
        <v>4666967</v>
      </c>
      <c r="U42" s="81">
        <v>20886848.079999998</v>
      </c>
      <c r="V42" s="81">
        <v>2953326.94</v>
      </c>
      <c r="W42" s="81">
        <v>231491.63</v>
      </c>
      <c r="X42" s="81">
        <v>1667534.19</v>
      </c>
      <c r="Y42" s="81">
        <f t="shared" si="6"/>
        <v>4852352.76</v>
      </c>
      <c r="Z42" s="83">
        <f t="shared" si="22"/>
        <v>0.23231618008685206</v>
      </c>
      <c r="AA42" s="79">
        <f t="shared" si="23"/>
        <v>4.4754651318511574</v>
      </c>
      <c r="AB42" s="79">
        <f t="shared" si="7"/>
        <v>5.1578823355725456</v>
      </c>
      <c r="AC42" s="84">
        <v>22205491</v>
      </c>
      <c r="AD42" s="76">
        <v>94995897.139999956</v>
      </c>
      <c r="AE42" s="76">
        <v>1460639.96</v>
      </c>
      <c r="AF42" s="76">
        <v>10228610.460000003</v>
      </c>
      <c r="AG42" s="76">
        <v>8779267.4599999972</v>
      </c>
      <c r="AH42" s="81">
        <f t="shared" si="8"/>
        <v>20468517.879999999</v>
      </c>
      <c r="AI42" s="85">
        <f t="shared" si="24"/>
        <v>0.21546738855294534</v>
      </c>
      <c r="AJ42" s="79">
        <f t="shared" si="9"/>
        <v>4.2780363262402057</v>
      </c>
      <c r="AK42" s="79">
        <f t="shared" si="10"/>
        <v>4.8044489338245189</v>
      </c>
      <c r="AL42" s="86">
        <v>56571852</v>
      </c>
      <c r="AM42" s="77">
        <v>225165801.92000005</v>
      </c>
      <c r="AN42" s="77">
        <v>384190</v>
      </c>
      <c r="AO42" s="77">
        <v>17659453.720000003</v>
      </c>
      <c r="AP42" s="77">
        <v>23004918.219999999</v>
      </c>
      <c r="AQ42" s="77">
        <f t="shared" si="11"/>
        <v>41048561.939999998</v>
      </c>
      <c r="AR42" s="78">
        <f t="shared" si="25"/>
        <v>0.18230371392981021</v>
      </c>
      <c r="AS42" s="79">
        <f t="shared" si="12"/>
        <v>3.9801737782952564</v>
      </c>
      <c r="AT42" s="82">
        <f t="shared" si="13"/>
        <v>4.2991246890768231</v>
      </c>
      <c r="AU42" s="77">
        <v>4403338</v>
      </c>
      <c r="AV42" s="77">
        <v>32053480.379999992</v>
      </c>
      <c r="AW42" s="77">
        <v>7225904.1600000011</v>
      </c>
      <c r="AX42" s="77">
        <v>1420317.47</v>
      </c>
      <c r="AY42" s="77">
        <v>3045227.91</v>
      </c>
      <c r="AZ42" s="77">
        <f t="shared" si="14"/>
        <v>11691449.540000001</v>
      </c>
      <c r="BA42" s="78">
        <f t="shared" si="26"/>
        <v>0.36474820835040955</v>
      </c>
      <c r="BB42" s="79">
        <f t="shared" si="15"/>
        <v>7.2793595177113346</v>
      </c>
      <c r="BC42" s="79">
        <f t="shared" si="28"/>
        <v>9.2429202595848849</v>
      </c>
      <c r="BD42" s="86">
        <v>39338125</v>
      </c>
      <c r="BE42" s="110">
        <v>1132230</v>
      </c>
      <c r="BF42" s="88">
        <v>5642363.7800000003</v>
      </c>
      <c r="BG42" s="77">
        <v>0</v>
      </c>
      <c r="BH42" s="88">
        <v>729646.43</v>
      </c>
      <c r="BI42" s="88">
        <v>0</v>
      </c>
      <c r="BJ42" s="88">
        <f t="shared" si="17"/>
        <v>729646.43</v>
      </c>
      <c r="BK42" s="78">
        <f t="shared" si="27"/>
        <v>0.12931573688784739</v>
      </c>
      <c r="BL42" s="79">
        <f t="shared" si="18"/>
        <v>4.9834077705059929</v>
      </c>
      <c r="BM42" s="87">
        <f t="shared" si="19"/>
        <v>5.6278408185615998</v>
      </c>
      <c r="BN42" s="81"/>
      <c r="BO42" s="81"/>
      <c r="BP42" s="77"/>
      <c r="BQ42" s="77"/>
      <c r="BR42" s="77"/>
      <c r="BS42" s="77"/>
      <c r="BT42" s="89"/>
      <c r="BU42" s="79"/>
      <c r="BV42" s="82"/>
    </row>
    <row r="43" spans="1:74">
      <c r="A43" s="7">
        <v>37787.1875</v>
      </c>
      <c r="B43" s="75">
        <v>12709459</v>
      </c>
      <c r="C43" s="76">
        <v>70531619.670000017</v>
      </c>
      <c r="D43" s="76">
        <v>2580821.67</v>
      </c>
      <c r="E43" s="76">
        <v>1625932.86</v>
      </c>
      <c r="F43" s="76">
        <v>7194934.3000000007</v>
      </c>
      <c r="G43" s="77">
        <f t="shared" si="0"/>
        <v>11401688.830000002</v>
      </c>
      <c r="H43" s="78">
        <f t="shared" si="20"/>
        <v>0.16165358010131742</v>
      </c>
      <c r="I43" s="79">
        <f t="shared" si="1"/>
        <v>5.5495375271284182</v>
      </c>
      <c r="J43" s="79">
        <f t="shared" si="2"/>
        <v>5.8805315159362817</v>
      </c>
      <c r="K43" s="80">
        <v>28724247</v>
      </c>
      <c r="L43" s="81">
        <v>151661369.59999996</v>
      </c>
      <c r="M43" s="81">
        <v>147831.60999999999</v>
      </c>
      <c r="N43" s="81">
        <v>3082798.45</v>
      </c>
      <c r="O43" s="81">
        <v>16000627.219999999</v>
      </c>
      <c r="P43" s="77">
        <f t="shared" si="3"/>
        <v>19231257.279999997</v>
      </c>
      <c r="Q43" s="78">
        <f t="shared" si="21"/>
        <v>0.12680392726718459</v>
      </c>
      <c r="R43" s="79">
        <f t="shared" si="4"/>
        <v>5.279907584696649</v>
      </c>
      <c r="S43" s="82">
        <f t="shared" si="5"/>
        <v>5.3923780720866228</v>
      </c>
      <c r="T43" s="81">
        <v>4639248</v>
      </c>
      <c r="U43" s="81">
        <v>21266922.350000009</v>
      </c>
      <c r="V43" s="81">
        <v>3208817.9</v>
      </c>
      <c r="W43" s="81">
        <v>201487.65</v>
      </c>
      <c r="X43" s="81">
        <v>1684392.44</v>
      </c>
      <c r="Y43" s="81">
        <f t="shared" si="6"/>
        <v>5094697.99</v>
      </c>
      <c r="Z43" s="83">
        <f t="shared" si="22"/>
        <v>0.23955972124946409</v>
      </c>
      <c r="AA43" s="79">
        <f t="shared" si="23"/>
        <v>4.5841313829310284</v>
      </c>
      <c r="AB43" s="79">
        <f t="shared" si="7"/>
        <v>5.3192301640265853</v>
      </c>
      <c r="AC43" s="84">
        <v>20544848</v>
      </c>
      <c r="AD43" s="76">
        <v>104512976.74999997</v>
      </c>
      <c r="AE43" s="76">
        <v>1569451.1</v>
      </c>
      <c r="AF43" s="76">
        <v>10241294.590000004</v>
      </c>
      <c r="AG43" s="76">
        <v>9860102.3200000003</v>
      </c>
      <c r="AH43" s="81">
        <f t="shared" si="8"/>
        <v>21670848.010000005</v>
      </c>
      <c r="AI43" s="85">
        <f t="shared" si="24"/>
        <v>0.2073507872791501</v>
      </c>
      <c r="AJ43" s="79">
        <f t="shared" si="9"/>
        <v>5.0870649785289226</v>
      </c>
      <c r="AK43" s="79">
        <f t="shared" si="10"/>
        <v>5.6619412535931133</v>
      </c>
      <c r="AL43" s="86">
        <v>53845989</v>
      </c>
      <c r="AM43" s="77">
        <v>251387452.81999984</v>
      </c>
      <c r="AN43" s="77">
        <v>405129.77</v>
      </c>
      <c r="AO43" s="77">
        <v>17839843.950000003</v>
      </c>
      <c r="AP43" s="77">
        <v>25959286.830000002</v>
      </c>
      <c r="AQ43" s="77">
        <f t="shared" si="11"/>
        <v>44204260.550000004</v>
      </c>
      <c r="AR43" s="78">
        <f t="shared" si="25"/>
        <v>0.17584115696359531</v>
      </c>
      <c r="AS43" s="79">
        <f t="shared" si="12"/>
        <v>4.6686384165030352</v>
      </c>
      <c r="AT43" s="82">
        <f t="shared" si="13"/>
        <v>5.0074746800546244</v>
      </c>
      <c r="AU43" s="77">
        <v>3798978</v>
      </c>
      <c r="AV43" s="77">
        <v>29595758.23</v>
      </c>
      <c r="AW43" s="77">
        <v>6410840.4799999986</v>
      </c>
      <c r="AX43" s="77">
        <v>1440406.9</v>
      </c>
      <c r="AY43" s="77">
        <v>2805134.61</v>
      </c>
      <c r="AZ43" s="77">
        <f t="shared" si="14"/>
        <v>10656381.989999998</v>
      </c>
      <c r="BA43" s="78">
        <f t="shared" si="26"/>
        <v>0.36006450340569629</v>
      </c>
      <c r="BB43" s="79">
        <f t="shared" si="15"/>
        <v>7.7904526506865794</v>
      </c>
      <c r="BC43" s="79">
        <f t="shared" si="28"/>
        <v>9.8571262086803344</v>
      </c>
      <c r="BD43" s="86">
        <v>37575923</v>
      </c>
      <c r="BE43" s="110">
        <v>1135993</v>
      </c>
      <c r="BF43" s="88">
        <v>6396712.71</v>
      </c>
      <c r="BG43" s="77">
        <v>0</v>
      </c>
      <c r="BH43" s="88">
        <v>535323.27</v>
      </c>
      <c r="BI43" s="88">
        <v>0</v>
      </c>
      <c r="BJ43" s="88">
        <f t="shared" si="17"/>
        <v>535323.27</v>
      </c>
      <c r="BK43" s="78">
        <f t="shared" si="27"/>
        <v>8.368724597606636E-2</v>
      </c>
      <c r="BL43" s="79">
        <f t="shared" si="18"/>
        <v>5.6309437734211389</v>
      </c>
      <c r="BM43" s="87">
        <f t="shared" si="19"/>
        <v>6.1021819500648338</v>
      </c>
      <c r="BN43" s="81"/>
      <c r="BO43" s="81"/>
      <c r="BP43" s="77"/>
      <c r="BQ43" s="77"/>
      <c r="BR43" s="77"/>
      <c r="BS43" s="77"/>
      <c r="BT43" s="89"/>
      <c r="BU43" s="79"/>
      <c r="BV43" s="82"/>
    </row>
    <row r="44" spans="1:74">
      <c r="A44" s="7">
        <v>37803</v>
      </c>
      <c r="B44" s="75">
        <v>13363982</v>
      </c>
      <c r="C44" s="76">
        <v>68016729.769999996</v>
      </c>
      <c r="D44" s="76">
        <v>2509188.83</v>
      </c>
      <c r="E44" s="76">
        <v>1366528.83</v>
      </c>
      <c r="F44" s="76">
        <v>6996895.2799999965</v>
      </c>
      <c r="G44" s="77">
        <f>SUM(D44:F44)</f>
        <v>10872612.939999998</v>
      </c>
      <c r="H44" s="78">
        <v>0.15985203900225672</v>
      </c>
      <c r="I44" s="79">
        <f>C44/B44</f>
        <v>5.0895556257109593</v>
      </c>
      <c r="J44" s="79">
        <f>(C44+D44+E44)/B44</f>
        <v>5.3795678136950489</v>
      </c>
      <c r="K44" s="80">
        <v>30003935</v>
      </c>
      <c r="L44" s="81">
        <v>146752640.41999996</v>
      </c>
      <c r="M44" s="81">
        <v>143945.44</v>
      </c>
      <c r="N44" s="81">
        <v>3158509.65</v>
      </c>
      <c r="O44" s="81">
        <v>15285521.439999998</v>
      </c>
      <c r="P44" s="77">
        <f t="shared" si="3"/>
        <v>18587976.529999997</v>
      </c>
      <c r="Q44" s="78">
        <v>0.12666195631507526</v>
      </c>
      <c r="R44" s="79">
        <f>L44/K44</f>
        <v>4.8911131296611581</v>
      </c>
      <c r="S44" s="82">
        <f>(L44+M44+N44)/K44</f>
        <v>5.001180528820635</v>
      </c>
      <c r="T44" s="81">
        <v>4622677</v>
      </c>
      <c r="U44" s="81">
        <v>19856709.080000006</v>
      </c>
      <c r="V44" s="81">
        <v>2758486.3</v>
      </c>
      <c r="W44" s="81">
        <v>188956.34</v>
      </c>
      <c r="X44" s="81">
        <v>1576160.6</v>
      </c>
      <c r="Y44" s="81">
        <f>SUM(V44:X44)</f>
        <v>4523603.24</v>
      </c>
      <c r="Z44" s="83">
        <v>0.22781233394592287</v>
      </c>
      <c r="AA44" s="79">
        <f>U44/T44</f>
        <v>4.2955000057326105</v>
      </c>
      <c r="AB44" s="79">
        <f>(U44+V44+W44)/T44</f>
        <v>4.933105150976373</v>
      </c>
      <c r="AC44" s="84">
        <v>22056547</v>
      </c>
      <c r="AD44" s="76">
        <v>104048175.44999999</v>
      </c>
      <c r="AE44" s="76">
        <v>1730103.9</v>
      </c>
      <c r="AF44" s="76">
        <v>11678686.350000005</v>
      </c>
      <c r="AG44" s="76">
        <v>9664521.3700000048</v>
      </c>
      <c r="AH44" s="81">
        <f>SUM(AE44:AG44)</f>
        <v>23073311.620000012</v>
      </c>
      <c r="AI44" s="85">
        <v>0.22175604252750983</v>
      </c>
      <c r="AJ44" s="79">
        <f>AD44/AC44</f>
        <v>4.7173374622056654</v>
      </c>
      <c r="AK44" s="79">
        <f>(AD44+AE44+AF44)/AC44</f>
        <v>5.3252653599858579</v>
      </c>
      <c r="AL44" s="86">
        <v>56131540</v>
      </c>
      <c r="AM44" s="77">
        <v>242685990.31999996</v>
      </c>
      <c r="AN44" s="77">
        <v>418360.3</v>
      </c>
      <c r="AO44" s="77">
        <v>17914566.400000002</v>
      </c>
      <c r="AP44" s="77">
        <v>25058461.710000001</v>
      </c>
      <c r="AQ44" s="77">
        <f t="shared" si="11"/>
        <v>43391388.410000004</v>
      </c>
      <c r="AR44" s="78">
        <v>0.17879642888650119</v>
      </c>
      <c r="AS44" s="79">
        <f>AM44/AL44</f>
        <v>4.3235227524489792</v>
      </c>
      <c r="AT44" s="82">
        <f>(AM44+AN44+AO44)/AL44</f>
        <v>4.6501292681440773</v>
      </c>
      <c r="AU44" s="77">
        <v>4407384</v>
      </c>
      <c r="AV44" s="77">
        <v>30572138.350000016</v>
      </c>
      <c r="AW44" s="77">
        <v>6770136.0999999996</v>
      </c>
      <c r="AX44" s="77">
        <v>1612404.49</v>
      </c>
      <c r="AY44" s="77">
        <v>2860714.79</v>
      </c>
      <c r="AZ44" s="77">
        <f>SUM(AW44:AY44)</f>
        <v>11243255.379999999</v>
      </c>
      <c r="BA44" s="78">
        <v>0.36776149745508385</v>
      </c>
      <c r="BB44" s="79">
        <f>AV44/AU44</f>
        <v>6.9365724316283801</v>
      </c>
      <c r="BC44" s="79">
        <f t="shared" si="28"/>
        <v>8.8385035068421587</v>
      </c>
      <c r="BD44" s="86">
        <v>39188648</v>
      </c>
      <c r="BE44" s="110">
        <v>1191033</v>
      </c>
      <c r="BF44" s="88">
        <v>6157814.0200000005</v>
      </c>
      <c r="BG44" s="77">
        <v>0</v>
      </c>
      <c r="BH44" s="88">
        <v>499651.33</v>
      </c>
      <c r="BI44" s="88">
        <v>0</v>
      </c>
      <c r="BJ44" s="88">
        <f>SUM(BG44:BI44)</f>
        <v>499651.33</v>
      </c>
      <c r="BK44" s="78">
        <v>8.1141023158084913E-2</v>
      </c>
      <c r="BL44" s="79">
        <f>BF44/BE44</f>
        <v>5.1701455963016985</v>
      </c>
      <c r="BM44" s="87">
        <f>(BF44+BG44+BH44)/BE44</f>
        <v>5.589656499861885</v>
      </c>
      <c r="BN44" s="81"/>
      <c r="BO44" s="81"/>
      <c r="BP44" s="77"/>
      <c r="BQ44" s="77"/>
      <c r="BR44" s="77"/>
      <c r="BS44" s="77"/>
      <c r="BT44" s="89"/>
      <c r="BU44" s="79"/>
      <c r="BV44" s="82"/>
    </row>
    <row r="45" spans="1:74">
      <c r="A45" s="7">
        <v>37834</v>
      </c>
      <c r="B45" s="75">
        <v>13310789</v>
      </c>
      <c r="C45" s="76">
        <v>61354653.039999992</v>
      </c>
      <c r="D45" s="76">
        <v>2185890.2999999998</v>
      </c>
      <c r="E45" s="76">
        <v>1342753.52</v>
      </c>
      <c r="F45" s="76">
        <v>6295045.4500000011</v>
      </c>
      <c r="G45" s="77">
        <f t="shared" ref="G45:G108" si="29">SUM(D45:F45)</f>
        <v>9823689.2700000014</v>
      </c>
      <c r="H45" s="78">
        <v>0.16011319082181877</v>
      </c>
      <c r="I45" s="79">
        <f t="shared" ref="I45:I108" si="30">C45/B45</f>
        <v>4.6093926543347647</v>
      </c>
      <c r="J45" s="79">
        <f t="shared" ref="J45:J85" si="31">(C45+D45+E45)/B45</f>
        <v>4.8744891726553545</v>
      </c>
      <c r="K45" s="80">
        <v>29241906</v>
      </c>
      <c r="L45" s="81">
        <v>133913571.45000002</v>
      </c>
      <c r="M45" s="81">
        <v>136148.63</v>
      </c>
      <c r="N45" s="81">
        <v>3016323.72</v>
      </c>
      <c r="O45" s="81">
        <v>14008975.459999992</v>
      </c>
      <c r="P45" s="77">
        <f t="shared" si="3"/>
        <v>17161447.809999991</v>
      </c>
      <c r="Q45" s="78">
        <v>0.12815316344846844</v>
      </c>
      <c r="R45" s="79">
        <f t="shared" ref="R45:R108" si="32">L45/K45</f>
        <v>4.57950899130857</v>
      </c>
      <c r="S45" s="82">
        <f t="shared" ref="S45:S85" si="33">(L45+M45+N45)/K45</f>
        <v>4.6873156558262652</v>
      </c>
      <c r="T45" s="81">
        <v>4462124</v>
      </c>
      <c r="U45" s="81">
        <v>20484669.219999999</v>
      </c>
      <c r="V45" s="81">
        <v>2871002.38</v>
      </c>
      <c r="W45" s="81">
        <v>192971.54</v>
      </c>
      <c r="X45" s="81">
        <v>1604945.57</v>
      </c>
      <c r="Y45" s="81">
        <f t="shared" ref="Y45:Y108" si="34">SUM(V45:X45)</f>
        <v>4668919.49</v>
      </c>
      <c r="Z45" s="83">
        <v>0.22792262056355522</v>
      </c>
      <c r="AA45" s="79">
        <f t="shared" ref="AA45:AA108" si="35">U45/T45</f>
        <v>4.5907888754324171</v>
      </c>
      <c r="AB45" s="79">
        <f t="shared" ref="AB45:AB85" si="36">(U45+V45+W45)/T45</f>
        <v>5.2774515320506552</v>
      </c>
      <c r="AC45" s="84">
        <v>22192021</v>
      </c>
      <c r="AD45" s="76">
        <v>93904879.910000041</v>
      </c>
      <c r="AE45" s="76">
        <v>1606528.98</v>
      </c>
      <c r="AF45" s="76">
        <v>11480338.090000005</v>
      </c>
      <c r="AG45" s="76">
        <v>8631231.5400000028</v>
      </c>
      <c r="AH45" s="81">
        <f t="shared" ref="AH45:AH108" si="37">SUM(AE45:AG45)</f>
        <v>21718098.610000007</v>
      </c>
      <c r="AI45" s="85">
        <v>0.23127763573964391</v>
      </c>
      <c r="AJ45" s="79">
        <f t="shared" ref="AJ45:AJ108" si="38">AD45/AC45</f>
        <v>4.2314703969503293</v>
      </c>
      <c r="AK45" s="79">
        <f t="shared" ref="AK45:AK85" si="39">(AD45+AE45+AF45)/AC45</f>
        <v>4.8211808640592064</v>
      </c>
      <c r="AL45" s="86">
        <v>56418753</v>
      </c>
      <c r="AM45" s="77">
        <v>219564332.43999994</v>
      </c>
      <c r="AN45" s="77">
        <v>448247</v>
      </c>
      <c r="AO45" s="77">
        <v>17754904.370000005</v>
      </c>
      <c r="AP45" s="77">
        <v>22387851.199999992</v>
      </c>
      <c r="AQ45" s="77">
        <f t="shared" si="11"/>
        <v>40591002.569999993</v>
      </c>
      <c r="AR45" s="78">
        <v>0.18487065781092774</v>
      </c>
      <c r="AS45" s="79">
        <f t="shared" ref="AS45:AS108" si="40">AM45/AL45</f>
        <v>3.8916906305958223</v>
      </c>
      <c r="AT45" s="82">
        <f t="shared" ref="AT45:AT85" si="41">(AM45+AN45+AO45)/AL45</f>
        <v>4.2143342624038489</v>
      </c>
      <c r="AU45" s="77">
        <v>4161696</v>
      </c>
      <c r="AV45" s="77">
        <v>31325096.769999992</v>
      </c>
      <c r="AW45" s="77">
        <v>6941046.7100000028</v>
      </c>
      <c r="AX45" s="77">
        <v>1592907.42</v>
      </c>
      <c r="AY45" s="77">
        <v>2940574.64</v>
      </c>
      <c r="AZ45" s="77">
        <f t="shared" ref="AZ45:AZ108" si="42">SUM(AW45:AY45)</f>
        <v>11474528.770000003</v>
      </c>
      <c r="BA45" s="78">
        <v>0.36630465515398319</v>
      </c>
      <c r="BB45" s="79">
        <f t="shared" ref="BB45:BB108" si="43">AV45/AU45</f>
        <v>7.5270026378668682</v>
      </c>
      <c r="BC45" s="79">
        <f t="shared" si="28"/>
        <v>9.5775979071993724</v>
      </c>
      <c r="BD45" s="86">
        <v>39218828</v>
      </c>
      <c r="BE45" s="110">
        <v>1235138</v>
      </c>
      <c r="BF45" s="88">
        <v>5736194.5999999996</v>
      </c>
      <c r="BG45" s="77">
        <v>0</v>
      </c>
      <c r="BH45" s="88">
        <v>527196.17000000004</v>
      </c>
      <c r="BI45" s="88">
        <v>0</v>
      </c>
      <c r="BJ45" s="88">
        <f t="shared" ref="BJ45:BJ108" si="44">SUM(BG45:BI45)</f>
        <v>527196.17000000004</v>
      </c>
      <c r="BK45" s="78">
        <v>9.1906953435645311E-2</v>
      </c>
      <c r="BL45" s="79">
        <f t="shared" ref="BL45:BL108" si="45">BF45/BE45</f>
        <v>4.6441730397736931</v>
      </c>
      <c r="BM45" s="87">
        <f t="shared" ref="BM45:BM85" si="46">(BF45+BG45+BH45)/BE45</f>
        <v>5.071004835087253</v>
      </c>
      <c r="BN45" s="81"/>
      <c r="BO45" s="81"/>
      <c r="BP45" s="77"/>
      <c r="BQ45" s="77"/>
      <c r="BR45" s="77"/>
      <c r="BS45" s="77"/>
      <c r="BT45" s="89"/>
      <c r="BU45" s="79"/>
      <c r="BV45" s="82"/>
    </row>
    <row r="46" spans="1:74">
      <c r="A46" s="7">
        <v>37865</v>
      </c>
      <c r="B46" s="75">
        <v>12833638</v>
      </c>
      <c r="C46" s="76">
        <v>60258688.139999993</v>
      </c>
      <c r="D46" s="76">
        <v>2217263.21</v>
      </c>
      <c r="E46" s="76">
        <v>1346274.86</v>
      </c>
      <c r="F46" s="76">
        <v>6207101.3599999957</v>
      </c>
      <c r="G46" s="77">
        <f t="shared" si="29"/>
        <v>9770639.429999996</v>
      </c>
      <c r="H46" s="78">
        <v>0.16214490775669904</v>
      </c>
      <c r="I46" s="79">
        <f t="shared" si="30"/>
        <v>4.6953707234067217</v>
      </c>
      <c r="J46" s="79">
        <f t="shared" si="31"/>
        <v>4.9730424225772918</v>
      </c>
      <c r="K46" s="80">
        <v>28692325</v>
      </c>
      <c r="L46" s="81">
        <v>130253723.8</v>
      </c>
      <c r="M46" s="81">
        <v>144347.51999999999</v>
      </c>
      <c r="N46" s="81">
        <v>2928159.77</v>
      </c>
      <c r="O46" s="81">
        <v>13628950.439999999</v>
      </c>
      <c r="P46" s="77">
        <f t="shared" si="3"/>
        <v>16701457.73</v>
      </c>
      <c r="Q46" s="78">
        <v>0.12822249715980863</v>
      </c>
      <c r="R46" s="79">
        <f t="shared" si="32"/>
        <v>4.5396712814315325</v>
      </c>
      <c r="S46" s="82">
        <f t="shared" si="33"/>
        <v>4.6467559213134519</v>
      </c>
      <c r="T46" s="81">
        <v>4609651</v>
      </c>
      <c r="U46" s="81">
        <v>19197361.710000001</v>
      </c>
      <c r="V46" s="81">
        <v>2683469</v>
      </c>
      <c r="W46" s="81">
        <v>194336.66</v>
      </c>
      <c r="X46" s="81">
        <v>1511256.58</v>
      </c>
      <c r="Y46" s="81">
        <f t="shared" si="34"/>
        <v>4389062.24</v>
      </c>
      <c r="Z46" s="83">
        <v>0.22862840771050924</v>
      </c>
      <c r="AA46" s="79">
        <f t="shared" si="35"/>
        <v>4.1646019861373453</v>
      </c>
      <c r="AB46" s="79">
        <f t="shared" si="36"/>
        <v>4.7889021034347286</v>
      </c>
      <c r="AC46" s="84">
        <v>21966583</v>
      </c>
      <c r="AD46" s="76">
        <v>99038065.35999997</v>
      </c>
      <c r="AE46" s="76">
        <v>1534985.86</v>
      </c>
      <c r="AF46" s="76">
        <v>10649888.029999999</v>
      </c>
      <c r="AG46" s="76">
        <v>9254962.4500000011</v>
      </c>
      <c r="AH46" s="81">
        <f t="shared" si="37"/>
        <v>21439836.34</v>
      </c>
      <c r="AI46" s="85">
        <v>0.21648076688561052</v>
      </c>
      <c r="AJ46" s="79">
        <f t="shared" si="38"/>
        <v>4.5085785695481162</v>
      </c>
      <c r="AK46" s="79">
        <f t="shared" si="39"/>
        <v>5.063279038437611</v>
      </c>
      <c r="AL46" s="86">
        <v>55058232</v>
      </c>
      <c r="AM46" s="77">
        <v>224141916.18000001</v>
      </c>
      <c r="AN46" s="77">
        <v>426114.23</v>
      </c>
      <c r="AO46" s="77">
        <v>17394316.319999997</v>
      </c>
      <c r="AP46" s="77">
        <v>22850059.909999989</v>
      </c>
      <c r="AQ46" s="77">
        <f t="shared" si="11"/>
        <v>40670490.459999986</v>
      </c>
      <c r="AR46" s="78">
        <v>0.18144973128247477</v>
      </c>
      <c r="AS46" s="79">
        <f t="shared" si="40"/>
        <v>4.0709973429586332</v>
      </c>
      <c r="AT46" s="82">
        <f t="shared" si="41"/>
        <v>4.3946624862563697</v>
      </c>
      <c r="AU46" s="77">
        <v>4033897</v>
      </c>
      <c r="AV46" s="77">
        <v>29178272.319999997</v>
      </c>
      <c r="AW46" s="77">
        <v>6679255.4499999983</v>
      </c>
      <c r="AX46" s="77">
        <v>1431519.97</v>
      </c>
      <c r="AY46" s="77">
        <v>2746871.03</v>
      </c>
      <c r="AZ46" s="77">
        <f t="shared" si="42"/>
        <v>10857646.449999997</v>
      </c>
      <c r="BA46" s="78">
        <v>0.37211409678145058</v>
      </c>
      <c r="BB46" s="79">
        <f t="shared" si="43"/>
        <v>7.2332715287475109</v>
      </c>
      <c r="BC46" s="79">
        <f t="shared" si="28"/>
        <v>9.2439265900938956</v>
      </c>
      <c r="BD46" s="86">
        <v>38680426</v>
      </c>
      <c r="BE46" s="110">
        <v>1278617</v>
      </c>
      <c r="BF46" s="88">
        <v>6149943.1100000003</v>
      </c>
      <c r="BG46" s="77">
        <v>0</v>
      </c>
      <c r="BH46" s="88">
        <v>535449.93999999994</v>
      </c>
      <c r="BI46" s="88">
        <v>0</v>
      </c>
      <c r="BJ46" s="88">
        <f t="shared" si="44"/>
        <v>535449.93999999994</v>
      </c>
      <c r="BK46" s="78">
        <v>8.7065836288687234E-2</v>
      </c>
      <c r="BL46" s="79">
        <f t="shared" si="45"/>
        <v>4.8098399364313167</v>
      </c>
      <c r="BM46" s="87">
        <f t="shared" si="46"/>
        <v>5.2286126729114351</v>
      </c>
      <c r="BN46" s="81"/>
      <c r="BO46" s="81"/>
      <c r="BP46" s="77"/>
      <c r="BQ46" s="77"/>
      <c r="BR46" s="77"/>
      <c r="BS46" s="77"/>
      <c r="BT46" s="89"/>
      <c r="BU46" s="79"/>
      <c r="BV46" s="82"/>
    </row>
    <row r="47" spans="1:74">
      <c r="A47" s="7">
        <v>37895</v>
      </c>
      <c r="B47" s="75">
        <v>12540750</v>
      </c>
      <c r="C47" s="76">
        <v>53793051.280000009</v>
      </c>
      <c r="D47" s="76">
        <v>1989355.83</v>
      </c>
      <c r="E47" s="76">
        <v>1643166.47</v>
      </c>
      <c r="F47" s="76">
        <v>5599629.0600000005</v>
      </c>
      <c r="G47" s="77">
        <f t="shared" si="29"/>
        <v>9232151.3599999994</v>
      </c>
      <c r="H47" s="78">
        <v>0.17162349300368596</v>
      </c>
      <c r="I47" s="79">
        <f t="shared" si="30"/>
        <v>4.2894604612961755</v>
      </c>
      <c r="J47" s="79">
        <f t="shared" si="31"/>
        <v>4.5791179618443874</v>
      </c>
      <c r="K47" s="80">
        <v>30295748</v>
      </c>
      <c r="L47" s="81">
        <v>131241057.54999994</v>
      </c>
      <c r="M47" s="81">
        <v>147404.01999999999</v>
      </c>
      <c r="N47" s="81">
        <v>3000583.42</v>
      </c>
      <c r="O47" s="81">
        <v>13487765.890000002</v>
      </c>
      <c r="P47" s="77">
        <f t="shared" si="3"/>
        <v>16635753.330000002</v>
      </c>
      <c r="Q47" s="78">
        <v>0.12675723314452983</v>
      </c>
      <c r="R47" s="79">
        <f t="shared" si="32"/>
        <v>4.3319959470880187</v>
      </c>
      <c r="S47" s="82">
        <f t="shared" si="33"/>
        <v>4.4359045034966593</v>
      </c>
      <c r="T47" s="81">
        <v>4106813</v>
      </c>
      <c r="U47" s="81">
        <v>19252765.800000008</v>
      </c>
      <c r="V47" s="81">
        <v>2882488.61</v>
      </c>
      <c r="W47" s="81">
        <v>213331.65</v>
      </c>
      <c r="X47" s="81">
        <v>1583717.61</v>
      </c>
      <c r="Y47" s="81">
        <f t="shared" si="34"/>
        <v>4679537.87</v>
      </c>
      <c r="Z47" s="83">
        <v>0.24305795430181756</v>
      </c>
      <c r="AA47" s="79">
        <f t="shared" si="35"/>
        <v>4.6880064419782466</v>
      </c>
      <c r="AB47" s="79">
        <f t="shared" si="36"/>
        <v>5.4418319168659508</v>
      </c>
      <c r="AC47" s="84">
        <v>22368633</v>
      </c>
      <c r="AD47" s="76">
        <v>93315953.840000018</v>
      </c>
      <c r="AE47" s="76">
        <v>1230773.47</v>
      </c>
      <c r="AF47" s="76">
        <v>11157073.689999998</v>
      </c>
      <c r="AG47" s="76">
        <v>8633206.9000000041</v>
      </c>
      <c r="AH47" s="81">
        <f t="shared" si="37"/>
        <v>21021054.060000002</v>
      </c>
      <c r="AI47" s="85">
        <v>0.22526752602285785</v>
      </c>
      <c r="AJ47" s="79">
        <f t="shared" si="38"/>
        <v>4.1717325256308699</v>
      </c>
      <c r="AK47" s="79">
        <f t="shared" si="39"/>
        <v>4.7255369159125644</v>
      </c>
      <c r="AL47" s="86">
        <v>57053123</v>
      </c>
      <c r="AM47" s="77">
        <v>215623180.30999997</v>
      </c>
      <c r="AN47" s="77">
        <v>462320.86</v>
      </c>
      <c r="AO47" s="77">
        <v>17825105.889999997</v>
      </c>
      <c r="AP47" s="77">
        <v>21857880.749999989</v>
      </c>
      <c r="AQ47" s="77">
        <f t="shared" si="11"/>
        <v>40145307.499999985</v>
      </c>
      <c r="AR47" s="78">
        <v>0.18618270745419579</v>
      </c>
      <c r="AS47" s="79">
        <f t="shared" si="40"/>
        <v>3.7793405333832464</v>
      </c>
      <c r="AT47" s="82">
        <f t="shared" si="41"/>
        <v>4.0998738502009777</v>
      </c>
      <c r="AU47" s="77">
        <v>4181905</v>
      </c>
      <c r="AV47" s="77">
        <v>32105831.420000013</v>
      </c>
      <c r="AW47" s="77">
        <v>7101369.9100000011</v>
      </c>
      <c r="AX47" s="77">
        <v>1533696.16</v>
      </c>
      <c r="AY47" s="77">
        <v>3052095.55</v>
      </c>
      <c r="AZ47" s="77">
        <f t="shared" si="42"/>
        <v>11687161.620000001</v>
      </c>
      <c r="BA47" s="78">
        <v>0.36401990240064613</v>
      </c>
      <c r="BB47" s="79">
        <f t="shared" si="43"/>
        <v>7.6773220386402876</v>
      </c>
      <c r="BC47" s="79">
        <f t="shared" si="28"/>
        <v>9.7421862739588807</v>
      </c>
      <c r="BD47" s="86">
        <v>39915473</v>
      </c>
      <c r="BE47" s="110">
        <v>1339431</v>
      </c>
      <c r="BF47" s="88">
        <v>5904546.8600000003</v>
      </c>
      <c r="BG47" s="77">
        <v>0</v>
      </c>
      <c r="BH47" s="88">
        <v>551181.73</v>
      </c>
      <c r="BI47" s="88">
        <v>0</v>
      </c>
      <c r="BJ47" s="88">
        <f t="shared" si="44"/>
        <v>551181.73</v>
      </c>
      <c r="BK47" s="78">
        <v>9.3348692637863162E-2</v>
      </c>
      <c r="BL47" s="79">
        <f t="shared" si="45"/>
        <v>4.4082501151608406</v>
      </c>
      <c r="BM47" s="87">
        <f t="shared" si="46"/>
        <v>4.8197545002318147</v>
      </c>
      <c r="BN47" s="81"/>
      <c r="BO47" s="81"/>
      <c r="BP47" s="77"/>
      <c r="BQ47" s="77"/>
      <c r="BR47" s="77"/>
      <c r="BS47" s="77"/>
      <c r="BT47" s="89"/>
      <c r="BU47" s="79"/>
      <c r="BV47" s="82"/>
    </row>
    <row r="48" spans="1:74">
      <c r="A48" s="7">
        <v>37926</v>
      </c>
      <c r="B48" s="75">
        <v>12251855</v>
      </c>
      <c r="C48" s="76">
        <v>52197096.000000007</v>
      </c>
      <c r="D48" s="76">
        <v>791449.07</v>
      </c>
      <c r="E48" s="76">
        <v>1704291.12</v>
      </c>
      <c r="F48" s="76">
        <v>5392555.9599999981</v>
      </c>
      <c r="G48" s="77">
        <f t="shared" si="29"/>
        <v>7888296.1499999985</v>
      </c>
      <c r="H48" s="78">
        <v>0.15112519190722792</v>
      </c>
      <c r="I48" s="79">
        <f t="shared" si="30"/>
        <v>4.2603422910245028</v>
      </c>
      <c r="J48" s="79">
        <f t="shared" si="31"/>
        <v>4.4640453376243849</v>
      </c>
      <c r="K48" s="80">
        <v>28368569</v>
      </c>
      <c r="L48" s="81">
        <v>120693494.85999995</v>
      </c>
      <c r="M48" s="81">
        <v>124451.09</v>
      </c>
      <c r="N48" s="81">
        <v>2767662.68</v>
      </c>
      <c r="O48" s="81">
        <v>12651096.580000002</v>
      </c>
      <c r="P48" s="77">
        <f t="shared" si="3"/>
        <v>15543210.350000001</v>
      </c>
      <c r="Q48" s="78">
        <v>0.1287825028849281</v>
      </c>
      <c r="R48" s="79">
        <f t="shared" si="32"/>
        <v>4.2544794860819364</v>
      </c>
      <c r="S48" s="82">
        <f t="shared" si="33"/>
        <v>4.3564273062204855</v>
      </c>
      <c r="T48" s="81">
        <v>4415219</v>
      </c>
      <c r="U48" s="81">
        <v>19325399.560000006</v>
      </c>
      <c r="V48" s="81">
        <v>1874534.56</v>
      </c>
      <c r="W48" s="81">
        <v>239753.68</v>
      </c>
      <c r="X48" s="81">
        <v>1600247.12</v>
      </c>
      <c r="Y48" s="81">
        <f t="shared" si="34"/>
        <v>3714535.3600000003</v>
      </c>
      <c r="Z48" s="83">
        <v>0.19221001607068453</v>
      </c>
      <c r="AA48" s="79">
        <f t="shared" si="35"/>
        <v>4.3769968284698919</v>
      </c>
      <c r="AB48" s="79">
        <f t="shared" si="36"/>
        <v>4.8558605586721759</v>
      </c>
      <c r="AC48" s="84">
        <v>21419938</v>
      </c>
      <c r="AD48" s="76">
        <v>89209268.979999974</v>
      </c>
      <c r="AE48" s="76">
        <v>1142629.8600000001</v>
      </c>
      <c r="AF48" s="76">
        <v>10354018.850000001</v>
      </c>
      <c r="AG48" s="76">
        <v>8405666.5699999984</v>
      </c>
      <c r="AH48" s="81">
        <f t="shared" si="37"/>
        <v>19902315.280000001</v>
      </c>
      <c r="AI48" s="85">
        <v>0.22309694393372892</v>
      </c>
      <c r="AJ48" s="79">
        <f t="shared" si="38"/>
        <v>4.1647771800273174</v>
      </c>
      <c r="AK48" s="79">
        <f t="shared" si="39"/>
        <v>4.7015036966960393</v>
      </c>
      <c r="AL48" s="86">
        <v>55224372</v>
      </c>
      <c r="AM48" s="77">
        <v>206850175.68000004</v>
      </c>
      <c r="AN48" s="77">
        <v>507106.82</v>
      </c>
      <c r="AO48" s="77">
        <v>15944558.930000002</v>
      </c>
      <c r="AP48" s="77">
        <v>20990814.899999987</v>
      </c>
      <c r="AQ48" s="77">
        <f t="shared" si="11"/>
        <v>37442480.649999991</v>
      </c>
      <c r="AR48" s="78">
        <v>0.18101256393383036</v>
      </c>
      <c r="AS48" s="79">
        <f t="shared" si="40"/>
        <v>3.7456320133436742</v>
      </c>
      <c r="AT48" s="82">
        <f t="shared" si="41"/>
        <v>4.0435379044237942</v>
      </c>
      <c r="AU48" s="77">
        <v>3940674</v>
      </c>
      <c r="AV48" s="77">
        <v>31280191.209999997</v>
      </c>
      <c r="AW48" s="77">
        <v>6868134.4599999962</v>
      </c>
      <c r="AX48" s="77">
        <v>1836337.1</v>
      </c>
      <c r="AY48" s="77">
        <v>3011473.52</v>
      </c>
      <c r="AZ48" s="77">
        <f t="shared" si="42"/>
        <v>11715945.079999996</v>
      </c>
      <c r="BA48" s="78">
        <v>0.37454838435432941</v>
      </c>
      <c r="BB48" s="79">
        <f t="shared" si="43"/>
        <v>7.9377769412034587</v>
      </c>
      <c r="BC48" s="79">
        <f t="shared" si="28"/>
        <v>10.14665581826865</v>
      </c>
      <c r="BD48" s="86">
        <v>38684234</v>
      </c>
      <c r="BE48" s="110">
        <v>1330316</v>
      </c>
      <c r="BF48" s="88">
        <v>5732190.8300000001</v>
      </c>
      <c r="BG48" s="77">
        <v>0</v>
      </c>
      <c r="BH48" s="88">
        <v>559706.65</v>
      </c>
      <c r="BI48" s="88">
        <v>0</v>
      </c>
      <c r="BJ48" s="88">
        <f t="shared" si="44"/>
        <v>559706.65</v>
      </c>
      <c r="BK48" s="78">
        <v>9.7642710544582484E-2</v>
      </c>
      <c r="BL48" s="79">
        <f t="shared" si="45"/>
        <v>4.3088941499613629</v>
      </c>
      <c r="BM48" s="87">
        <f t="shared" si="46"/>
        <v>4.7296262542132848</v>
      </c>
      <c r="BN48" s="81"/>
      <c r="BO48" s="81"/>
      <c r="BP48" s="77"/>
      <c r="BQ48" s="77"/>
      <c r="BR48" s="77"/>
      <c r="BS48" s="77"/>
      <c r="BT48" s="89"/>
      <c r="BU48" s="79"/>
      <c r="BV48" s="82"/>
    </row>
    <row r="49" spans="1:74">
      <c r="A49" s="7">
        <v>37956</v>
      </c>
      <c r="B49" s="75">
        <v>12731722</v>
      </c>
      <c r="C49" s="76">
        <v>61740079.649999991</v>
      </c>
      <c r="D49" s="76">
        <v>860061.55</v>
      </c>
      <c r="E49" s="76">
        <v>1462726.06</v>
      </c>
      <c r="F49" s="76">
        <v>6337043.129999999</v>
      </c>
      <c r="G49" s="77">
        <f t="shared" si="29"/>
        <v>8659830.7399999984</v>
      </c>
      <c r="H49" s="78">
        <v>0.14026270761378917</v>
      </c>
      <c r="I49" s="79">
        <f t="shared" si="30"/>
        <v>4.8493110083616333</v>
      </c>
      <c r="J49" s="79">
        <f t="shared" si="31"/>
        <v>5.0317519703933211</v>
      </c>
      <c r="K49" s="80">
        <v>29535105</v>
      </c>
      <c r="L49" s="81">
        <v>145187274.93000004</v>
      </c>
      <c r="M49" s="81">
        <v>139731.59</v>
      </c>
      <c r="N49" s="81">
        <v>3061221.15</v>
      </c>
      <c r="O49" s="81">
        <v>15260557.909999996</v>
      </c>
      <c r="P49" s="77">
        <f t="shared" si="3"/>
        <v>18461510.649999995</v>
      </c>
      <c r="Q49" s="78">
        <v>0.12715653392420889</v>
      </c>
      <c r="R49" s="79">
        <f t="shared" si="32"/>
        <v>4.9157527941749333</v>
      </c>
      <c r="S49" s="82">
        <f t="shared" si="33"/>
        <v>5.0241306970129287</v>
      </c>
      <c r="T49" s="81">
        <v>4345319</v>
      </c>
      <c r="U49" s="81">
        <v>21081302.320000004</v>
      </c>
      <c r="V49" s="81">
        <v>1607441.12</v>
      </c>
      <c r="W49" s="81">
        <v>208121.92</v>
      </c>
      <c r="X49" s="81">
        <v>1797877.1</v>
      </c>
      <c r="Y49" s="81">
        <f t="shared" si="34"/>
        <v>3613440.14</v>
      </c>
      <c r="Z49" s="83">
        <v>0.17140497703369589</v>
      </c>
      <c r="AA49" s="79">
        <f t="shared" si="35"/>
        <v>4.8514970523452945</v>
      </c>
      <c r="AB49" s="79">
        <f t="shared" si="36"/>
        <v>5.2693174793381123</v>
      </c>
      <c r="AC49" s="84">
        <v>22244218</v>
      </c>
      <c r="AD49" s="76">
        <v>99922216.070000008</v>
      </c>
      <c r="AE49" s="76">
        <v>1361189.82</v>
      </c>
      <c r="AF49" s="76">
        <v>10108042.9</v>
      </c>
      <c r="AG49" s="76">
        <v>9527877.7999999989</v>
      </c>
      <c r="AH49" s="81">
        <f t="shared" si="37"/>
        <v>20997110.52</v>
      </c>
      <c r="AI49" s="85">
        <v>0.2101345561160351</v>
      </c>
      <c r="AJ49" s="79">
        <f t="shared" si="38"/>
        <v>4.4920534437308612</v>
      </c>
      <c r="AK49" s="79">
        <f t="shared" si="39"/>
        <v>5.0076585650257526</v>
      </c>
      <c r="AL49" s="86">
        <v>56333486</v>
      </c>
      <c r="AM49" s="77">
        <v>233183041.97999987</v>
      </c>
      <c r="AN49" s="77">
        <v>455643.28</v>
      </c>
      <c r="AO49" s="77">
        <v>16566277.799999997</v>
      </c>
      <c r="AP49" s="77">
        <v>23712889.669999998</v>
      </c>
      <c r="AQ49" s="77">
        <f t="shared" si="11"/>
        <v>40734810.75</v>
      </c>
      <c r="AR49" s="78">
        <v>0.17469027937929477</v>
      </c>
      <c r="AS49" s="79">
        <f t="shared" si="40"/>
        <v>4.1393327226367616</v>
      </c>
      <c r="AT49" s="82">
        <f t="shared" si="41"/>
        <v>4.4414961832825304</v>
      </c>
      <c r="AU49" s="77">
        <v>4121734</v>
      </c>
      <c r="AV49" s="77">
        <v>35375647.18</v>
      </c>
      <c r="AW49" s="77">
        <v>7681464.3999999994</v>
      </c>
      <c r="AX49" s="77">
        <v>1502157.99</v>
      </c>
      <c r="AY49" s="77">
        <v>3402802.85</v>
      </c>
      <c r="AZ49" s="77">
        <f t="shared" si="42"/>
        <v>12586425.239999998</v>
      </c>
      <c r="BA49" s="78">
        <v>0.3557934975989886</v>
      </c>
      <c r="BB49" s="79">
        <f t="shared" si="43"/>
        <v>8.5827098934574622</v>
      </c>
      <c r="BC49" s="79">
        <f t="shared" si="28"/>
        <v>10.810806706594846</v>
      </c>
      <c r="BD49" s="86">
        <v>39914820</v>
      </c>
      <c r="BE49" s="110">
        <v>1404650</v>
      </c>
      <c r="BF49" s="88">
        <v>6826449.9299999997</v>
      </c>
      <c r="BG49" s="77">
        <v>0</v>
      </c>
      <c r="BH49" s="88">
        <v>632843.5</v>
      </c>
      <c r="BI49" s="88">
        <v>0</v>
      </c>
      <c r="BJ49" s="88">
        <f t="shared" si="44"/>
        <v>632843.5</v>
      </c>
      <c r="BK49" s="78">
        <v>9.2704627806447545E-2</v>
      </c>
      <c r="BL49" s="79">
        <f t="shared" si="45"/>
        <v>4.8598938739187698</v>
      </c>
      <c r="BM49" s="87">
        <f t="shared" si="46"/>
        <v>5.3104285266792441</v>
      </c>
      <c r="BN49" s="81"/>
      <c r="BO49" s="81"/>
      <c r="BP49" s="77"/>
      <c r="BQ49" s="77"/>
      <c r="BR49" s="77"/>
      <c r="BS49" s="77"/>
      <c r="BT49" s="89"/>
      <c r="BU49" s="79"/>
      <c r="BV49" s="82"/>
    </row>
    <row r="50" spans="1:74">
      <c r="A50" s="7">
        <v>37987</v>
      </c>
      <c r="B50" s="75">
        <v>12905858</v>
      </c>
      <c r="C50" s="76">
        <v>72388850</v>
      </c>
      <c r="D50" s="76">
        <v>1005803.87</v>
      </c>
      <c r="E50" s="76">
        <v>1629368.52</v>
      </c>
      <c r="F50" s="76">
        <v>7377724.0899999999</v>
      </c>
      <c r="G50" s="77">
        <f t="shared" si="29"/>
        <v>10012896.48</v>
      </c>
      <c r="H50" s="78">
        <v>0.13832097733283508</v>
      </c>
      <c r="I50" s="79">
        <f t="shared" si="30"/>
        <v>5.608991668744534</v>
      </c>
      <c r="J50" s="79">
        <f t="shared" si="31"/>
        <v>5.8131758764120915</v>
      </c>
      <c r="K50" s="80">
        <v>30353064</v>
      </c>
      <c r="L50" s="81">
        <v>170179338.61000004</v>
      </c>
      <c r="M50" s="81">
        <v>246239.17</v>
      </c>
      <c r="N50" s="81">
        <v>3446051.24</v>
      </c>
      <c r="O50" s="81">
        <v>17669661.030000005</v>
      </c>
      <c r="P50" s="77">
        <f t="shared" si="3"/>
        <v>21361951.440000005</v>
      </c>
      <c r="Q50" s="78">
        <v>0.12552611623996954</v>
      </c>
      <c r="R50" s="79">
        <f t="shared" si="32"/>
        <v>5.6066609489572468</v>
      </c>
      <c r="S50" s="82">
        <f t="shared" si="33"/>
        <v>5.728305683406461</v>
      </c>
      <c r="T50" s="81">
        <v>4568794</v>
      </c>
      <c r="U50" s="81">
        <v>24400564.539999999</v>
      </c>
      <c r="V50" s="81">
        <v>1855424.27</v>
      </c>
      <c r="W50" s="81">
        <v>203988.21</v>
      </c>
      <c r="X50" s="81">
        <v>2038747.43</v>
      </c>
      <c r="Y50" s="81">
        <f t="shared" si="34"/>
        <v>4098159.91</v>
      </c>
      <c r="Z50" s="83">
        <v>0.16795348744009028</v>
      </c>
      <c r="AA50" s="79">
        <f t="shared" si="35"/>
        <v>5.3407014061041052</v>
      </c>
      <c r="AB50" s="79">
        <f t="shared" si="36"/>
        <v>5.7914576625691589</v>
      </c>
      <c r="AC50" s="84">
        <v>21225214</v>
      </c>
      <c r="AD50" s="76">
        <v>111097853.28000006</v>
      </c>
      <c r="AE50" s="76">
        <v>1487175.47</v>
      </c>
      <c r="AF50" s="76">
        <v>9774207.5199999996</v>
      </c>
      <c r="AG50" s="76">
        <v>10661696.459999997</v>
      </c>
      <c r="AH50" s="81">
        <f t="shared" si="37"/>
        <v>21923079.449999996</v>
      </c>
      <c r="AI50" s="85">
        <v>0.19733126071074689</v>
      </c>
      <c r="AJ50" s="79">
        <f t="shared" si="38"/>
        <v>5.2342394889399024</v>
      </c>
      <c r="AK50" s="79">
        <f t="shared" si="39"/>
        <v>5.7648057762809861</v>
      </c>
      <c r="AL50" s="86">
        <v>58024954</v>
      </c>
      <c r="AM50" s="77">
        <v>284210957.43000042</v>
      </c>
      <c r="AN50" s="77">
        <v>376957.52</v>
      </c>
      <c r="AO50" s="77">
        <v>18552489.09</v>
      </c>
      <c r="AP50" s="77">
        <v>29367620.140000012</v>
      </c>
      <c r="AQ50" s="77">
        <f t="shared" si="11"/>
        <v>48297066.750000015</v>
      </c>
      <c r="AR50" s="78">
        <v>0.16993386598015062</v>
      </c>
      <c r="AS50" s="79">
        <f t="shared" si="40"/>
        <v>4.898081563838903</v>
      </c>
      <c r="AT50" s="82">
        <f t="shared" si="41"/>
        <v>5.2243109755847525</v>
      </c>
      <c r="AU50" s="77">
        <v>3947716</v>
      </c>
      <c r="AV50" s="77">
        <v>36922135.359999985</v>
      </c>
      <c r="AW50" s="77">
        <v>7322949.1599999992</v>
      </c>
      <c r="AX50" s="77">
        <v>1484957.28</v>
      </c>
      <c r="AY50" s="77">
        <v>3613535.55</v>
      </c>
      <c r="AZ50" s="77">
        <f t="shared" si="42"/>
        <v>12421441.989999998</v>
      </c>
      <c r="BA50" s="78">
        <v>0.33642263289725421</v>
      </c>
      <c r="BB50" s="79">
        <f t="shared" si="43"/>
        <v>9.3527840807190756</v>
      </c>
      <c r="BC50" s="79">
        <f t="shared" si="28"/>
        <v>11.583923919552467</v>
      </c>
      <c r="BD50" s="86">
        <v>40387652</v>
      </c>
      <c r="BE50" s="110">
        <v>1441348</v>
      </c>
      <c r="BF50" s="88">
        <v>8471343.3499999996</v>
      </c>
      <c r="BG50" s="77">
        <v>0</v>
      </c>
      <c r="BH50" s="88">
        <v>680138.67</v>
      </c>
      <c r="BI50" s="88">
        <v>0</v>
      </c>
      <c r="BJ50" s="88">
        <f t="shared" si="44"/>
        <v>680138.67</v>
      </c>
      <c r="BK50" s="78">
        <v>8.0286991318797157E-2</v>
      </c>
      <c r="BL50" s="79">
        <f t="shared" si="45"/>
        <v>5.8773754499260411</v>
      </c>
      <c r="BM50" s="87">
        <f t="shared" si="46"/>
        <v>6.3492522416515644</v>
      </c>
      <c r="BN50" s="81"/>
      <c r="BO50" s="81"/>
      <c r="BP50" s="77"/>
      <c r="BQ50" s="77"/>
      <c r="BR50" s="77"/>
      <c r="BS50" s="77"/>
      <c r="BT50" s="89"/>
      <c r="BU50" s="79"/>
      <c r="BV50" s="82"/>
    </row>
    <row r="51" spans="1:74">
      <c r="A51" s="7">
        <v>38018</v>
      </c>
      <c r="B51" s="75">
        <v>11660826</v>
      </c>
      <c r="C51" s="76">
        <v>61691990.43</v>
      </c>
      <c r="D51" s="76">
        <v>893649.2</v>
      </c>
      <c r="E51" s="76">
        <v>1479085.64</v>
      </c>
      <c r="F51" s="76">
        <v>6179450.0400000028</v>
      </c>
      <c r="G51" s="77">
        <f t="shared" si="29"/>
        <v>8552184.8800000027</v>
      </c>
      <c r="H51" s="78">
        <v>0.13862715111621987</v>
      </c>
      <c r="I51" s="79">
        <f t="shared" si="30"/>
        <v>5.2905334862213023</v>
      </c>
      <c r="J51" s="79">
        <f t="shared" si="31"/>
        <v>5.4940126256922115</v>
      </c>
      <c r="K51" s="80">
        <v>27683447</v>
      </c>
      <c r="L51" s="81">
        <v>140827859.25000006</v>
      </c>
      <c r="M51" s="81">
        <v>98425.63</v>
      </c>
      <c r="N51" s="81">
        <v>3304089.24</v>
      </c>
      <c r="O51" s="81">
        <v>14691884.500000002</v>
      </c>
      <c r="P51" s="77">
        <f t="shared" si="3"/>
        <v>18094399.370000001</v>
      </c>
      <c r="Q51" s="78">
        <v>0.12848593642170261</v>
      </c>
      <c r="R51" s="79">
        <f t="shared" si="32"/>
        <v>5.0870781824965681</v>
      </c>
      <c r="S51" s="82">
        <f t="shared" si="33"/>
        <v>5.209986101803004</v>
      </c>
      <c r="T51" s="81">
        <v>3956191</v>
      </c>
      <c r="U51" s="81">
        <v>19119922.65000001</v>
      </c>
      <c r="V51" s="81">
        <v>1471615.13</v>
      </c>
      <c r="W51" s="81">
        <v>188128.2</v>
      </c>
      <c r="X51" s="81">
        <v>1603634.61</v>
      </c>
      <c r="Y51" s="81">
        <f t="shared" si="34"/>
        <v>3263377.94</v>
      </c>
      <c r="Z51" s="83">
        <v>0.17067945303638549</v>
      </c>
      <c r="AA51" s="79">
        <f t="shared" si="35"/>
        <v>4.832911922098809</v>
      </c>
      <c r="AB51" s="79">
        <f t="shared" si="36"/>
        <v>5.2524425590169956</v>
      </c>
      <c r="AC51" s="84">
        <v>18605265</v>
      </c>
      <c r="AD51" s="76">
        <v>96095619.869999975</v>
      </c>
      <c r="AE51" s="76">
        <v>1247286.48</v>
      </c>
      <c r="AF51" s="76">
        <v>9695469.5300000105</v>
      </c>
      <c r="AG51" s="76">
        <v>9364212.6199999955</v>
      </c>
      <c r="AH51" s="81">
        <f t="shared" si="37"/>
        <v>20306968.630000006</v>
      </c>
      <c r="AI51" s="85">
        <v>0.21132043955251723</v>
      </c>
      <c r="AJ51" s="79">
        <f t="shared" si="38"/>
        <v>5.1649691563113977</v>
      </c>
      <c r="AK51" s="79">
        <f t="shared" si="39"/>
        <v>5.7531228864517647</v>
      </c>
      <c r="AL51" s="86">
        <v>54046044</v>
      </c>
      <c r="AM51" s="77">
        <v>257569455.60999995</v>
      </c>
      <c r="AN51" s="77">
        <v>351782.54</v>
      </c>
      <c r="AO51" s="77">
        <v>17480659.649999995</v>
      </c>
      <c r="AP51" s="77">
        <v>26684594.650000013</v>
      </c>
      <c r="AQ51" s="77">
        <f t="shared" si="11"/>
        <v>44517036.840000004</v>
      </c>
      <c r="AR51" s="78">
        <v>0.17283507756993394</v>
      </c>
      <c r="AS51" s="79">
        <f t="shared" si="40"/>
        <v>4.7657411449022975</v>
      </c>
      <c r="AT51" s="82">
        <f t="shared" si="41"/>
        <v>5.0956902192508293</v>
      </c>
      <c r="AU51" s="77">
        <v>3789061</v>
      </c>
      <c r="AV51" s="77">
        <v>33023441.949999988</v>
      </c>
      <c r="AW51" s="77">
        <v>7365661.2000000002</v>
      </c>
      <c r="AX51" s="77">
        <v>1474119.76</v>
      </c>
      <c r="AY51" s="77">
        <v>3279045.92</v>
      </c>
      <c r="AZ51" s="77">
        <f t="shared" si="42"/>
        <v>12118826.880000001</v>
      </c>
      <c r="BA51" s="78">
        <v>0.36697649198253851</v>
      </c>
      <c r="BB51" s="79">
        <f t="shared" si="43"/>
        <v>8.7154685422061</v>
      </c>
      <c r="BC51" s="79">
        <f t="shared" si="28"/>
        <v>11.048442585115412</v>
      </c>
      <c r="BD51" s="86">
        <v>37431036</v>
      </c>
      <c r="BE51" s="110">
        <v>1383975</v>
      </c>
      <c r="BF51" s="88">
        <v>7494202.9000000004</v>
      </c>
      <c r="BG51" s="77">
        <v>0</v>
      </c>
      <c r="BH51" s="88">
        <v>646783.86</v>
      </c>
      <c r="BI51" s="88">
        <v>0</v>
      </c>
      <c r="BJ51" s="88">
        <f t="shared" si="44"/>
        <v>646783.86</v>
      </c>
      <c r="BK51" s="78">
        <v>8.6304556819511796E-2</v>
      </c>
      <c r="BL51" s="79">
        <f t="shared" si="45"/>
        <v>5.4149843024621109</v>
      </c>
      <c r="BM51" s="87">
        <f t="shared" si="46"/>
        <v>5.8823221228707174</v>
      </c>
      <c r="BN51" s="81"/>
      <c r="BO51" s="81"/>
      <c r="BP51" s="77"/>
      <c r="BQ51" s="77"/>
      <c r="BR51" s="77"/>
      <c r="BS51" s="77"/>
      <c r="BT51" s="89"/>
      <c r="BU51" s="79"/>
      <c r="BV51" s="82"/>
    </row>
    <row r="52" spans="1:74">
      <c r="A52" s="7">
        <v>38047</v>
      </c>
      <c r="B52" s="75">
        <v>11709171</v>
      </c>
      <c r="C52" s="76">
        <v>56016987.509999998</v>
      </c>
      <c r="D52" s="76">
        <v>959720.39</v>
      </c>
      <c r="E52" s="76">
        <v>1486176.88</v>
      </c>
      <c r="F52" s="76">
        <v>5696195.0900000017</v>
      </c>
      <c r="G52" s="77">
        <f t="shared" si="29"/>
        <v>8142092.3600000013</v>
      </c>
      <c r="H52" s="78">
        <v>0.14535041461389722</v>
      </c>
      <c r="I52" s="79">
        <f t="shared" si="30"/>
        <v>4.7840267692734182</v>
      </c>
      <c r="J52" s="79">
        <f t="shared" si="31"/>
        <v>4.9929140824743277</v>
      </c>
      <c r="K52" s="80">
        <v>30243309</v>
      </c>
      <c r="L52" s="81">
        <v>142806660.72999987</v>
      </c>
      <c r="M52" s="81">
        <v>103144.72</v>
      </c>
      <c r="N52" s="81">
        <v>3019443</v>
      </c>
      <c r="O52" s="81">
        <v>14736251.050000003</v>
      </c>
      <c r="P52" s="77">
        <f t="shared" si="3"/>
        <v>17858838.770000003</v>
      </c>
      <c r="Q52" s="78">
        <v>0.12505606306252867</v>
      </c>
      <c r="R52" s="79">
        <f t="shared" si="32"/>
        <v>4.7219257896019204</v>
      </c>
      <c r="S52" s="82">
        <f t="shared" si="33"/>
        <v>4.825174667560348</v>
      </c>
      <c r="T52" s="81">
        <v>4012012</v>
      </c>
      <c r="U52" s="81">
        <v>18438243.529999994</v>
      </c>
      <c r="V52" s="81">
        <v>1651066</v>
      </c>
      <c r="W52" s="81">
        <v>201639.93</v>
      </c>
      <c r="X52" s="81">
        <v>1582462.98</v>
      </c>
      <c r="Y52" s="81">
        <f t="shared" si="34"/>
        <v>3435168.91</v>
      </c>
      <c r="Z52" s="83">
        <v>0.18630673276501639</v>
      </c>
      <c r="AA52" s="79">
        <f t="shared" si="35"/>
        <v>4.5957598157732313</v>
      </c>
      <c r="AB52" s="79">
        <f t="shared" si="36"/>
        <v>5.0575495437202065</v>
      </c>
      <c r="AC52" s="84">
        <v>20140289</v>
      </c>
      <c r="AD52" s="76">
        <v>93012645.359999955</v>
      </c>
      <c r="AE52" s="76">
        <v>1383095.24</v>
      </c>
      <c r="AF52" s="76">
        <v>10614780.610000005</v>
      </c>
      <c r="AG52" s="76">
        <v>8629727.9699999951</v>
      </c>
      <c r="AH52" s="81">
        <f t="shared" si="37"/>
        <v>20627603.82</v>
      </c>
      <c r="AI52" s="85">
        <v>0.22177203691134767</v>
      </c>
      <c r="AJ52" s="79">
        <f t="shared" si="38"/>
        <v>4.6182378693771451</v>
      </c>
      <c r="AK52" s="79">
        <f t="shared" si="39"/>
        <v>5.2139530475456413</v>
      </c>
      <c r="AL52" s="86">
        <v>57695116</v>
      </c>
      <c r="AM52" s="77">
        <v>245753890.46999988</v>
      </c>
      <c r="AN52" s="77">
        <v>312377.21999999997</v>
      </c>
      <c r="AO52" s="77">
        <v>17932501.829999991</v>
      </c>
      <c r="AP52" s="77">
        <v>25292586.79000001</v>
      </c>
      <c r="AQ52" s="77">
        <f t="shared" si="11"/>
        <v>43537465.840000004</v>
      </c>
      <c r="AR52" s="78">
        <v>0.17715880614030319</v>
      </c>
      <c r="AS52" s="79">
        <f t="shared" si="40"/>
        <v>4.2595267590761043</v>
      </c>
      <c r="AT52" s="82">
        <f t="shared" si="41"/>
        <v>4.5757559360830449</v>
      </c>
      <c r="AU52" s="77">
        <v>4055468</v>
      </c>
      <c r="AV52" s="77">
        <v>34050312.229999952</v>
      </c>
      <c r="AW52" s="77">
        <v>7271848.2199999988</v>
      </c>
      <c r="AX52" s="77">
        <v>1573641.12</v>
      </c>
      <c r="AY52" s="77">
        <v>3434480.97</v>
      </c>
      <c r="AZ52" s="77">
        <f t="shared" si="42"/>
        <v>12279970.310000001</v>
      </c>
      <c r="BA52" s="78">
        <v>0.36064192971425268</v>
      </c>
      <c r="BB52" s="79">
        <f t="shared" si="43"/>
        <v>8.396148663976625</v>
      </c>
      <c r="BC52" s="79">
        <f t="shared" si="28"/>
        <v>10.577275315697214</v>
      </c>
      <c r="BD52" s="86">
        <v>40259721</v>
      </c>
      <c r="BE52" s="110">
        <v>1470818</v>
      </c>
      <c r="BF52" s="88">
        <v>7173643.7299999995</v>
      </c>
      <c r="BG52" s="77">
        <v>0</v>
      </c>
      <c r="BH52" s="88">
        <v>654574.71</v>
      </c>
      <c r="BI52" s="88">
        <v>0</v>
      </c>
      <c r="BJ52" s="88">
        <f t="shared" si="44"/>
        <v>654574.71</v>
      </c>
      <c r="BK52" s="78">
        <v>9.1247172934248874E-2</v>
      </c>
      <c r="BL52" s="79">
        <f t="shared" si="45"/>
        <v>4.8773157045943138</v>
      </c>
      <c r="BM52" s="87">
        <f t="shared" si="46"/>
        <v>5.3223569741463592</v>
      </c>
      <c r="BN52" s="81"/>
      <c r="BO52" s="81"/>
      <c r="BP52" s="77"/>
      <c r="BQ52" s="77"/>
      <c r="BR52" s="77"/>
      <c r="BS52" s="77"/>
      <c r="BT52" s="89"/>
      <c r="BU52" s="79"/>
      <c r="BV52" s="82"/>
    </row>
    <row r="53" spans="1:74">
      <c r="A53" s="7">
        <v>38078</v>
      </c>
      <c r="B53" s="75">
        <v>10973669</v>
      </c>
      <c r="C53" s="76">
        <v>54671786.910000011</v>
      </c>
      <c r="D53" s="76">
        <v>936923.61</v>
      </c>
      <c r="E53" s="76">
        <v>1394307.99</v>
      </c>
      <c r="F53" s="76">
        <v>5623217.4800000014</v>
      </c>
      <c r="G53" s="77">
        <f t="shared" si="29"/>
        <v>7954449.0800000019</v>
      </c>
      <c r="H53" s="78">
        <v>0.14549458742028162</v>
      </c>
      <c r="I53" s="79">
        <f t="shared" si="30"/>
        <v>4.9820882067793377</v>
      </c>
      <c r="J53" s="79">
        <f t="shared" si="31"/>
        <v>5.1945268724617089</v>
      </c>
      <c r="K53" s="80">
        <v>29210829</v>
      </c>
      <c r="L53" s="81">
        <v>143101790.34</v>
      </c>
      <c r="M53" s="81">
        <v>187227.96</v>
      </c>
      <c r="N53" s="81">
        <v>3187524.87</v>
      </c>
      <c r="O53" s="81">
        <v>14940839.520000001</v>
      </c>
      <c r="P53" s="77">
        <f t="shared" si="3"/>
        <v>18315592.350000001</v>
      </c>
      <c r="Q53" s="78">
        <v>0.1279899595000413</v>
      </c>
      <c r="R53" s="79">
        <f t="shared" si="32"/>
        <v>4.8989294463364939</v>
      </c>
      <c r="S53" s="82">
        <f t="shared" si="33"/>
        <v>5.0144603280516282</v>
      </c>
      <c r="T53" s="81">
        <v>3753302</v>
      </c>
      <c r="U53" s="81">
        <v>17539251.93</v>
      </c>
      <c r="V53" s="81">
        <v>1613876.07</v>
      </c>
      <c r="W53" s="81">
        <v>196691.33</v>
      </c>
      <c r="X53" s="81">
        <v>1568939.74</v>
      </c>
      <c r="Y53" s="81">
        <f t="shared" si="34"/>
        <v>3379507.14</v>
      </c>
      <c r="Z53" s="83">
        <v>0.19268251311331727</v>
      </c>
      <c r="AA53" s="79">
        <f t="shared" si="35"/>
        <v>4.6730190989161011</v>
      </c>
      <c r="AB53" s="79">
        <f t="shared" si="36"/>
        <v>5.1554123089482271</v>
      </c>
      <c r="AC53" s="84">
        <v>20086393</v>
      </c>
      <c r="AD53" s="76">
        <v>95490469.230000004</v>
      </c>
      <c r="AE53" s="76">
        <v>1467979.02</v>
      </c>
      <c r="AF53" s="76">
        <v>10735391.290000001</v>
      </c>
      <c r="AG53" s="76">
        <v>8903004.7099999953</v>
      </c>
      <c r="AH53" s="81">
        <f t="shared" si="37"/>
        <v>21106375.019999996</v>
      </c>
      <c r="AI53" s="85">
        <v>0.22103122112807752</v>
      </c>
      <c r="AJ53" s="79">
        <f t="shared" si="38"/>
        <v>4.7539878976777965</v>
      </c>
      <c r="AK53" s="79">
        <f t="shared" si="39"/>
        <v>5.3615320351443891</v>
      </c>
      <c r="AL53" s="86">
        <v>56134084</v>
      </c>
      <c r="AM53" s="77">
        <v>243151634.9300001</v>
      </c>
      <c r="AN53" s="77">
        <v>364630.41</v>
      </c>
      <c r="AO53" s="77">
        <v>18863333.219999999</v>
      </c>
      <c r="AP53" s="77">
        <v>24962278.94000002</v>
      </c>
      <c r="AQ53" s="77">
        <f t="shared" si="11"/>
        <v>44190242.570000023</v>
      </c>
      <c r="AR53" s="78">
        <v>0.18173944247885374</v>
      </c>
      <c r="AS53" s="79">
        <f t="shared" si="40"/>
        <v>4.3316220307433912</v>
      </c>
      <c r="AT53" s="82">
        <f t="shared" si="41"/>
        <v>4.6741583698061255</v>
      </c>
      <c r="AU53" s="77">
        <v>4111624</v>
      </c>
      <c r="AV53" s="77">
        <v>34674989.680000044</v>
      </c>
      <c r="AW53" s="77">
        <v>7148419.7499999991</v>
      </c>
      <c r="AX53" s="77">
        <v>1547399.14</v>
      </c>
      <c r="AY53" s="77">
        <v>3532851.94</v>
      </c>
      <c r="AZ53" s="77">
        <f t="shared" si="42"/>
        <v>12228670.829999998</v>
      </c>
      <c r="BA53" s="78">
        <v>0.35266544973345154</v>
      </c>
      <c r="BB53" s="79">
        <f t="shared" si="43"/>
        <v>8.4334048249548221</v>
      </c>
      <c r="BC53" s="79">
        <f t="shared" si="28"/>
        <v>10.548340161940889</v>
      </c>
      <c r="BD53" s="86">
        <v>39894347</v>
      </c>
      <c r="BE53" s="110">
        <v>1452887</v>
      </c>
      <c r="BF53" s="88">
        <v>7367569.7400000002</v>
      </c>
      <c r="BG53" s="77">
        <v>0</v>
      </c>
      <c r="BH53" s="88">
        <v>666726.27</v>
      </c>
      <c r="BI53" s="88">
        <v>0</v>
      </c>
      <c r="BJ53" s="88">
        <f t="shared" si="44"/>
        <v>666726.27</v>
      </c>
      <c r="BK53" s="78">
        <v>9.0494734835044791E-2</v>
      </c>
      <c r="BL53" s="79">
        <f t="shared" si="45"/>
        <v>5.0709860711810348</v>
      </c>
      <c r="BM53" s="87">
        <f t="shared" si="46"/>
        <v>5.5298836110447676</v>
      </c>
      <c r="BN53" s="81"/>
      <c r="BO53" s="81"/>
      <c r="BP53" s="77"/>
      <c r="BQ53" s="77"/>
      <c r="BR53" s="77"/>
      <c r="BS53" s="77"/>
      <c r="BT53" s="89"/>
      <c r="BU53" s="79"/>
      <c r="BV53" s="82"/>
    </row>
    <row r="54" spans="1:74">
      <c r="A54" s="7">
        <v>38108</v>
      </c>
      <c r="B54" s="75">
        <v>10632764</v>
      </c>
      <c r="C54" s="76">
        <v>59304760.320000015</v>
      </c>
      <c r="D54" s="76">
        <v>1029758.55</v>
      </c>
      <c r="E54" s="76">
        <v>1330937.52</v>
      </c>
      <c r="F54" s="76">
        <v>5836580.540000001</v>
      </c>
      <c r="G54" s="77">
        <f t="shared" si="29"/>
        <v>8197276.6100000013</v>
      </c>
      <c r="H54" s="78">
        <v>0.13822291104067638</v>
      </c>
      <c r="I54" s="79">
        <f t="shared" si="30"/>
        <v>5.5775488217362872</v>
      </c>
      <c r="J54" s="79">
        <f t="shared" si="31"/>
        <v>5.799569744047739</v>
      </c>
      <c r="K54" s="80">
        <v>31350891</v>
      </c>
      <c r="L54" s="81">
        <v>171192492.56000006</v>
      </c>
      <c r="M54" s="81">
        <v>234469.86</v>
      </c>
      <c r="N54" s="81">
        <v>3319087.91</v>
      </c>
      <c r="O54" s="81">
        <v>17553725.019999985</v>
      </c>
      <c r="P54" s="77">
        <f t="shared" si="3"/>
        <v>21107282.789999984</v>
      </c>
      <c r="Q54" s="78">
        <v>0.12329560995557234</v>
      </c>
      <c r="R54" s="79">
        <f t="shared" si="32"/>
        <v>5.4605303740809177</v>
      </c>
      <c r="S54" s="82">
        <f t="shared" si="33"/>
        <v>5.5738782776540567</v>
      </c>
      <c r="T54" s="81">
        <v>4994013</v>
      </c>
      <c r="U54" s="81">
        <v>20693251.979999993</v>
      </c>
      <c r="V54" s="81">
        <v>1950011.74</v>
      </c>
      <c r="W54" s="81">
        <v>167144.26999999999</v>
      </c>
      <c r="X54" s="81">
        <v>1735102.71</v>
      </c>
      <c r="Y54" s="81">
        <f t="shared" si="34"/>
        <v>3852258.7199999997</v>
      </c>
      <c r="Z54" s="83">
        <v>0.18616014165986117</v>
      </c>
      <c r="AA54" s="79">
        <f t="shared" si="35"/>
        <v>4.1436119569572591</v>
      </c>
      <c r="AB54" s="79">
        <f t="shared" si="36"/>
        <v>4.5675507833079312</v>
      </c>
      <c r="AC54" s="84">
        <v>20693043</v>
      </c>
      <c r="AD54" s="76">
        <v>109914304.15000001</v>
      </c>
      <c r="AE54" s="76">
        <v>1698357.67</v>
      </c>
      <c r="AF54" s="76">
        <v>11547969.669999992</v>
      </c>
      <c r="AG54" s="76">
        <v>10325345.670000002</v>
      </c>
      <c r="AH54" s="81">
        <f t="shared" si="37"/>
        <v>23571673.009999994</v>
      </c>
      <c r="AI54" s="85">
        <v>0.21445500831112729</v>
      </c>
      <c r="AJ54" s="79">
        <f t="shared" si="38"/>
        <v>5.3116549436445863</v>
      </c>
      <c r="AK54" s="79">
        <f t="shared" si="39"/>
        <v>5.9517892796144096</v>
      </c>
      <c r="AL54" s="86">
        <v>57077034</v>
      </c>
      <c r="AM54" s="77">
        <v>278917832.75000012</v>
      </c>
      <c r="AN54" s="77">
        <v>415126.08</v>
      </c>
      <c r="AO54" s="77">
        <v>20396933.729999982</v>
      </c>
      <c r="AP54" s="77">
        <v>28416833.600000013</v>
      </c>
      <c r="AQ54" s="77">
        <f t="shared" si="11"/>
        <v>49228893.409999996</v>
      </c>
      <c r="AR54" s="78">
        <v>0.17649962687801646</v>
      </c>
      <c r="AS54" s="79">
        <f t="shared" si="40"/>
        <v>4.8866910770100658</v>
      </c>
      <c r="AT54" s="82">
        <f t="shared" si="41"/>
        <v>5.251322144034325</v>
      </c>
      <c r="AU54" s="77">
        <v>4237530</v>
      </c>
      <c r="AV54" s="77">
        <v>40954961.11999999</v>
      </c>
      <c r="AW54" s="77">
        <v>8264431.5199999958</v>
      </c>
      <c r="AX54" s="77">
        <v>1712435.46</v>
      </c>
      <c r="AY54" s="77">
        <v>4198979.92</v>
      </c>
      <c r="AZ54" s="77">
        <f t="shared" si="42"/>
        <v>14175846.899999997</v>
      </c>
      <c r="BA54" s="78">
        <v>0.3461325932764065</v>
      </c>
      <c r="BB54" s="79">
        <f t="shared" si="43"/>
        <v>9.6648191564425474</v>
      </c>
      <c r="BC54" s="79">
        <f t="shared" si="28"/>
        <v>12.019225374215637</v>
      </c>
      <c r="BD54" s="86">
        <v>39847671</v>
      </c>
      <c r="BE54" s="110">
        <v>1565663</v>
      </c>
      <c r="BF54" s="88">
        <v>8686685.1300000008</v>
      </c>
      <c r="BG54" s="77">
        <v>0</v>
      </c>
      <c r="BH54" s="88">
        <v>729138.68</v>
      </c>
      <c r="BI54" s="88">
        <v>0</v>
      </c>
      <c r="BJ54" s="88">
        <f t="shared" si="44"/>
        <v>729138.68</v>
      </c>
      <c r="BK54" s="78">
        <v>8.3937505399139523E-2</v>
      </c>
      <c r="BL54" s="79">
        <f t="shared" si="45"/>
        <v>5.5482470557201653</v>
      </c>
      <c r="BM54" s="87">
        <f t="shared" si="46"/>
        <v>6.0139530729154362</v>
      </c>
      <c r="BN54" s="81"/>
      <c r="BO54" s="81"/>
      <c r="BP54" s="77"/>
      <c r="BQ54" s="77"/>
      <c r="BR54" s="77"/>
      <c r="BS54" s="77"/>
      <c r="BT54" s="89"/>
      <c r="BU54" s="79"/>
      <c r="BV54" s="82"/>
    </row>
    <row r="55" spans="1:74">
      <c r="A55" s="7">
        <v>38139</v>
      </c>
      <c r="B55" s="75">
        <v>10410889</v>
      </c>
      <c r="C55" s="76">
        <v>63818020.169999987</v>
      </c>
      <c r="D55" s="76">
        <v>1069994.0900000001</v>
      </c>
      <c r="E55" s="76">
        <v>1215597.7</v>
      </c>
      <c r="F55" s="76">
        <v>6178539.9800000032</v>
      </c>
      <c r="G55" s="77">
        <f t="shared" si="29"/>
        <v>8464131.7700000033</v>
      </c>
      <c r="H55" s="78">
        <v>0.13262918134177526</v>
      </c>
      <c r="I55" s="79">
        <f t="shared" si="30"/>
        <v>6.1299299387401005</v>
      </c>
      <c r="J55" s="79">
        <f t="shared" si="31"/>
        <v>6.3494685189708573</v>
      </c>
      <c r="K55" s="80">
        <v>30445205</v>
      </c>
      <c r="L55" s="81">
        <v>179894139.56000009</v>
      </c>
      <c r="M55" s="81">
        <v>260195.28</v>
      </c>
      <c r="N55" s="81">
        <v>3370974.64</v>
      </c>
      <c r="O55" s="81">
        <v>18567348.460000001</v>
      </c>
      <c r="P55" s="77">
        <f t="shared" si="3"/>
        <v>22198518.380000003</v>
      </c>
      <c r="Q55" s="78">
        <v>0.12339767395588846</v>
      </c>
      <c r="R55" s="79">
        <f t="shared" si="32"/>
        <v>5.9087839796118988</v>
      </c>
      <c r="S55" s="82">
        <f t="shared" si="33"/>
        <v>6.0280530047342458</v>
      </c>
      <c r="T55" s="81">
        <v>4147805</v>
      </c>
      <c r="U55" s="81">
        <v>19004734.999999996</v>
      </c>
      <c r="V55" s="81">
        <v>1981747.35</v>
      </c>
      <c r="W55" s="81">
        <v>156508.73000000001</v>
      </c>
      <c r="X55" s="81">
        <v>1587670.65</v>
      </c>
      <c r="Y55" s="81">
        <f t="shared" si="34"/>
        <v>3725926.73</v>
      </c>
      <c r="Z55" s="83">
        <v>0.19605254848331224</v>
      </c>
      <c r="AA55" s="79">
        <f t="shared" si="35"/>
        <v>4.5818776437175801</v>
      </c>
      <c r="AB55" s="79">
        <f t="shared" si="36"/>
        <v>5.0973927366402227</v>
      </c>
      <c r="AC55" s="84">
        <v>18958916</v>
      </c>
      <c r="AD55" s="76">
        <v>110728555.46000008</v>
      </c>
      <c r="AE55" s="76">
        <v>1485163.06</v>
      </c>
      <c r="AF55" s="76">
        <v>10775145.689999985</v>
      </c>
      <c r="AG55" s="76">
        <v>10603903.100000001</v>
      </c>
      <c r="AH55" s="81">
        <f t="shared" si="37"/>
        <v>22864211.849999987</v>
      </c>
      <c r="AI55" s="85">
        <v>0.20648884793100675</v>
      </c>
      <c r="AJ55" s="79">
        <f t="shared" si="38"/>
        <v>5.84044760048518</v>
      </c>
      <c r="AK55" s="79">
        <f t="shared" si="39"/>
        <v>6.4871253298448108</v>
      </c>
      <c r="AL55" s="86">
        <v>55204500</v>
      </c>
      <c r="AM55" s="77">
        <v>300559511.40999991</v>
      </c>
      <c r="AN55" s="77">
        <v>416369.04</v>
      </c>
      <c r="AO55" s="77">
        <v>19912991.09</v>
      </c>
      <c r="AP55" s="77">
        <v>31951576.250000015</v>
      </c>
      <c r="AQ55" s="77">
        <f t="shared" si="11"/>
        <v>52280936.38000001</v>
      </c>
      <c r="AR55" s="78">
        <v>0.17394537319659939</v>
      </c>
      <c r="AS55" s="79">
        <f t="shared" si="40"/>
        <v>5.4444748419060023</v>
      </c>
      <c r="AT55" s="82">
        <f t="shared" si="41"/>
        <v>5.8127303306795621</v>
      </c>
      <c r="AU55" s="77">
        <v>3777075</v>
      </c>
      <c r="AV55" s="77">
        <v>36548331.670000024</v>
      </c>
      <c r="AW55" s="77">
        <v>7389976.620000001</v>
      </c>
      <c r="AX55" s="77">
        <v>1610883.77</v>
      </c>
      <c r="AY55" s="77">
        <v>3813360.46</v>
      </c>
      <c r="AZ55" s="77">
        <f t="shared" si="42"/>
        <v>12814220.850000001</v>
      </c>
      <c r="BA55" s="78">
        <v>0.35061028135843209</v>
      </c>
      <c r="BB55" s="79">
        <f t="shared" si="43"/>
        <v>9.6763584705095944</v>
      </c>
      <c r="BC55" s="79">
        <f t="shared" si="28"/>
        <v>12.059382474533873</v>
      </c>
      <c r="BD55" s="86">
        <v>38932056</v>
      </c>
      <c r="BE55" s="110">
        <v>1540608</v>
      </c>
      <c r="BF55" s="88">
        <v>9411532.2300000004</v>
      </c>
      <c r="BG55" s="77">
        <v>0</v>
      </c>
      <c r="BH55" s="88">
        <v>757113.68</v>
      </c>
      <c r="BI55" s="88">
        <v>0</v>
      </c>
      <c r="BJ55" s="88">
        <f t="shared" si="44"/>
        <v>757113.68</v>
      </c>
      <c r="BK55" s="78">
        <v>8.0445315544544441E-2</v>
      </c>
      <c r="BL55" s="79">
        <f t="shared" si="45"/>
        <v>6.1089727107739282</v>
      </c>
      <c r="BM55" s="87">
        <f t="shared" si="46"/>
        <v>6.6004109481451483</v>
      </c>
      <c r="BN55" s="81"/>
      <c r="BO55" s="81"/>
      <c r="BP55" s="77"/>
      <c r="BQ55" s="77"/>
      <c r="BR55" s="77"/>
      <c r="BS55" s="77"/>
      <c r="BT55" s="89"/>
      <c r="BU55" s="79"/>
      <c r="BV55" s="82"/>
    </row>
    <row r="56" spans="1:74">
      <c r="A56" s="7">
        <v>38169</v>
      </c>
      <c r="B56" s="75">
        <v>11917352</v>
      </c>
      <c r="C56" s="76">
        <v>69645902.190000042</v>
      </c>
      <c r="D56" s="76">
        <v>1046570.62</v>
      </c>
      <c r="E56" s="76">
        <v>1354317.99</v>
      </c>
      <c r="F56" s="76">
        <v>6970530.0899999961</v>
      </c>
      <c r="G56" s="77">
        <f t="shared" si="29"/>
        <v>9371418.6999999955</v>
      </c>
      <c r="H56" s="78">
        <v>0.13455807743625695</v>
      </c>
      <c r="I56" s="79">
        <f t="shared" si="30"/>
        <v>5.8440752769575024</v>
      </c>
      <c r="J56" s="79">
        <f t="shared" si="31"/>
        <v>6.0455368608731233</v>
      </c>
      <c r="K56" s="80">
        <v>31791883</v>
      </c>
      <c r="L56" s="81">
        <v>186309218.91000003</v>
      </c>
      <c r="M56" s="81">
        <v>345404.32</v>
      </c>
      <c r="N56" s="81">
        <v>3542652.15</v>
      </c>
      <c r="O56" s="81">
        <v>18950177.549999997</v>
      </c>
      <c r="P56" s="77">
        <f t="shared" si="3"/>
        <v>22838234.019999996</v>
      </c>
      <c r="Q56" s="78">
        <v>0.12258241515698917</v>
      </c>
      <c r="R56" s="79">
        <f t="shared" si="32"/>
        <v>5.8602763136112452</v>
      </c>
      <c r="S56" s="82">
        <f t="shared" si="33"/>
        <v>5.9825734568789155</v>
      </c>
      <c r="T56" s="81">
        <v>3509897</v>
      </c>
      <c r="U56" s="81">
        <v>22214465.819999997</v>
      </c>
      <c r="V56" s="81">
        <v>2167509.66</v>
      </c>
      <c r="W56" s="81">
        <v>281043.48</v>
      </c>
      <c r="X56" s="81">
        <v>1819444.97</v>
      </c>
      <c r="Y56" s="81">
        <f t="shared" si="34"/>
        <v>4267998.1100000003</v>
      </c>
      <c r="Z56" s="83">
        <v>0.19212697458416755</v>
      </c>
      <c r="AA56" s="79">
        <f t="shared" si="35"/>
        <v>6.3290933665574789</v>
      </c>
      <c r="AB56" s="79">
        <f t="shared" si="36"/>
        <v>7.0267073250297649</v>
      </c>
      <c r="AC56" s="84">
        <v>20176616</v>
      </c>
      <c r="AD56" s="76">
        <v>114463031.33000004</v>
      </c>
      <c r="AE56" s="76">
        <v>1756980.75</v>
      </c>
      <c r="AF56" s="76">
        <v>13823164.76999999</v>
      </c>
      <c r="AG56" s="76">
        <v>10561484.449999997</v>
      </c>
      <c r="AH56" s="81">
        <f t="shared" si="37"/>
        <v>26141629.969999988</v>
      </c>
      <c r="AI56" s="85">
        <v>0.22838491752531836</v>
      </c>
      <c r="AJ56" s="79">
        <f t="shared" si="38"/>
        <v>5.673053961576116</v>
      </c>
      <c r="AK56" s="79">
        <f t="shared" si="39"/>
        <v>6.4452421977005478</v>
      </c>
      <c r="AL56" s="86">
        <v>56558854</v>
      </c>
      <c r="AM56" s="77">
        <v>298382080.81000006</v>
      </c>
      <c r="AN56" s="77">
        <v>435252.28</v>
      </c>
      <c r="AO56" s="77">
        <v>19156300.770000011</v>
      </c>
      <c r="AP56" s="77">
        <v>30906781.06999997</v>
      </c>
      <c r="AQ56" s="77">
        <f t="shared" si="11"/>
        <v>50498334.119999982</v>
      </c>
      <c r="AR56" s="78">
        <v>0.16924050527067569</v>
      </c>
      <c r="AS56" s="79">
        <f t="shared" si="40"/>
        <v>5.2756033707825845</v>
      </c>
      <c r="AT56" s="82">
        <f t="shared" si="41"/>
        <v>5.6219956977911894</v>
      </c>
      <c r="AU56" s="77">
        <v>6635003</v>
      </c>
      <c r="AV56" s="77">
        <v>53538729.989999965</v>
      </c>
      <c r="AW56" s="77">
        <v>8602598.3600000031</v>
      </c>
      <c r="AX56" s="77">
        <v>3532845.18</v>
      </c>
      <c r="AY56" s="77">
        <v>5589737.5399999991</v>
      </c>
      <c r="AZ56" s="77">
        <f t="shared" si="42"/>
        <v>17725181.080000002</v>
      </c>
      <c r="BA56" s="78">
        <v>0.33107212448466222</v>
      </c>
      <c r="BB56" s="79">
        <f t="shared" si="43"/>
        <v>8.0691342551013108</v>
      </c>
      <c r="BC56" s="79">
        <f t="shared" si="28"/>
        <v>9.8981377295533957</v>
      </c>
      <c r="BD56" s="86">
        <v>40642344</v>
      </c>
      <c r="BE56" s="110">
        <v>1624970</v>
      </c>
      <c r="BF56" s="88">
        <v>9557168.9700000007</v>
      </c>
      <c r="BG56" s="77">
        <v>0</v>
      </c>
      <c r="BH56" s="88">
        <v>793661.23</v>
      </c>
      <c r="BI56" s="88">
        <v>0</v>
      </c>
      <c r="BJ56" s="88">
        <f t="shared" si="44"/>
        <v>793661.23</v>
      </c>
      <c r="BK56" s="78">
        <v>8.3043549035421091E-2</v>
      </c>
      <c r="BL56" s="79">
        <f t="shared" si="45"/>
        <v>5.8814433312615009</v>
      </c>
      <c r="BM56" s="87">
        <f t="shared" si="46"/>
        <v>6.3698592589401661</v>
      </c>
      <c r="BN56" s="81"/>
      <c r="BO56" s="81"/>
      <c r="BP56" s="77"/>
      <c r="BQ56" s="77"/>
      <c r="BR56" s="77"/>
      <c r="BS56" s="77"/>
      <c r="BT56" s="89"/>
      <c r="BU56" s="79"/>
      <c r="BV56" s="82"/>
    </row>
    <row r="57" spans="1:74">
      <c r="A57" s="7">
        <v>38200</v>
      </c>
      <c r="B57" s="75">
        <v>11654542</v>
      </c>
      <c r="C57" s="76">
        <v>66685977.419999987</v>
      </c>
      <c r="D57" s="76">
        <v>1029490.03</v>
      </c>
      <c r="E57" s="76">
        <v>1010262</v>
      </c>
      <c r="F57" s="76">
        <v>6704874.450000002</v>
      </c>
      <c r="G57" s="77">
        <f t="shared" si="29"/>
        <v>8744626.4800000023</v>
      </c>
      <c r="H57" s="78">
        <v>0.13113141350429353</v>
      </c>
      <c r="I57" s="79">
        <f t="shared" si="30"/>
        <v>5.7218874341007986</v>
      </c>
      <c r="J57" s="79">
        <f t="shared" si="31"/>
        <v>5.8969052108611377</v>
      </c>
      <c r="K57" s="80">
        <v>32130904</v>
      </c>
      <c r="L57" s="81">
        <v>186451883.31999987</v>
      </c>
      <c r="M57" s="81">
        <v>342697.41</v>
      </c>
      <c r="N57" s="81">
        <v>3612092.71</v>
      </c>
      <c r="O57" s="81">
        <v>18981971.73</v>
      </c>
      <c r="P57" s="77">
        <f t="shared" si="3"/>
        <v>22936761.850000001</v>
      </c>
      <c r="Q57" s="78">
        <v>0.12301705642004464</v>
      </c>
      <c r="R57" s="79">
        <f t="shared" si="32"/>
        <v>5.8028832092617089</v>
      </c>
      <c r="S57" s="82">
        <f t="shared" si="33"/>
        <v>5.9259668959205092</v>
      </c>
      <c r="T57" s="81">
        <v>3303221</v>
      </c>
      <c r="U57" s="81">
        <v>23678938.989999995</v>
      </c>
      <c r="V57" s="81">
        <v>2353675.21</v>
      </c>
      <c r="W57" s="81">
        <v>154039.56</v>
      </c>
      <c r="X57" s="81">
        <v>1972141.06</v>
      </c>
      <c r="Y57" s="81">
        <f t="shared" si="34"/>
        <v>4479855.83</v>
      </c>
      <c r="Z57" s="83">
        <v>0.18919157787821139</v>
      </c>
      <c r="AA57" s="79">
        <f t="shared" si="35"/>
        <v>7.1684392264398884</v>
      </c>
      <c r="AB57" s="79">
        <f t="shared" si="36"/>
        <v>7.9276117946695042</v>
      </c>
      <c r="AC57" s="84">
        <v>20318287</v>
      </c>
      <c r="AD57" s="76">
        <v>112850334.32000001</v>
      </c>
      <c r="AE57" s="76">
        <v>1890496.02</v>
      </c>
      <c r="AF57" s="76">
        <v>12724389.110000001</v>
      </c>
      <c r="AG57" s="76">
        <v>10523739.869999997</v>
      </c>
      <c r="AH57" s="81">
        <f t="shared" si="37"/>
        <v>25138625</v>
      </c>
      <c r="AI57" s="85">
        <v>0.22276074901751347</v>
      </c>
      <c r="AJ57" s="79">
        <f t="shared" si="38"/>
        <v>5.5541264044552578</v>
      </c>
      <c r="AK57" s="79">
        <f t="shared" si="39"/>
        <v>6.2734235149843096</v>
      </c>
      <c r="AL57" s="86">
        <v>59329965</v>
      </c>
      <c r="AM57" s="77">
        <v>306829397.20999998</v>
      </c>
      <c r="AN57" s="77">
        <v>424275</v>
      </c>
      <c r="AO57" s="77">
        <v>20696346.760000009</v>
      </c>
      <c r="AP57" s="77">
        <v>32108314.309999991</v>
      </c>
      <c r="AQ57" s="77">
        <f t="shared" si="11"/>
        <v>53228936.07</v>
      </c>
      <c r="AR57" s="78">
        <v>0.17348056136084364</v>
      </c>
      <c r="AS57" s="79">
        <f t="shared" si="40"/>
        <v>5.1715755640509817</v>
      </c>
      <c r="AT57" s="82">
        <f t="shared" si="41"/>
        <v>5.5275613085225981</v>
      </c>
      <c r="AU57" s="77">
        <v>4258359</v>
      </c>
      <c r="AV57" s="77">
        <v>46421904.139999971</v>
      </c>
      <c r="AW57" s="77">
        <v>8933875.2400000021</v>
      </c>
      <c r="AX57" s="77">
        <v>2054217.29</v>
      </c>
      <c r="AY57" s="77">
        <v>4753896.6500000004</v>
      </c>
      <c r="AZ57" s="77">
        <f t="shared" si="42"/>
        <v>15741989.180000002</v>
      </c>
      <c r="BA57" s="78">
        <v>0.33910692531105657</v>
      </c>
      <c r="BB57" s="79">
        <f t="shared" si="43"/>
        <v>10.901359922918658</v>
      </c>
      <c r="BC57" s="79">
        <f t="shared" si="28"/>
        <v>13.481718349721096</v>
      </c>
      <c r="BD57" s="86">
        <v>41416455</v>
      </c>
      <c r="BE57" s="110">
        <v>1754122</v>
      </c>
      <c r="BF57" s="88">
        <v>9882343.0599999987</v>
      </c>
      <c r="BG57" s="77">
        <v>0</v>
      </c>
      <c r="BH57" s="88">
        <v>851680.78</v>
      </c>
      <c r="BI57" s="88">
        <v>0</v>
      </c>
      <c r="BJ57" s="88">
        <f t="shared" si="44"/>
        <v>851680.78</v>
      </c>
      <c r="BK57" s="78">
        <v>8.6182069862286312E-2</v>
      </c>
      <c r="BL57" s="79">
        <f t="shared" si="45"/>
        <v>5.633783203220756</v>
      </c>
      <c r="BM57" s="87">
        <f t="shared" si="46"/>
        <v>6.1193143008297017</v>
      </c>
      <c r="BN57" s="81"/>
      <c r="BO57" s="81"/>
      <c r="BP57" s="77"/>
      <c r="BQ57" s="77"/>
      <c r="BR57" s="77"/>
      <c r="BS57" s="77"/>
      <c r="BT57" s="89"/>
      <c r="BU57" s="79"/>
      <c r="BV57" s="82"/>
    </row>
    <row r="58" spans="1:74">
      <c r="A58" s="7">
        <v>38231</v>
      </c>
      <c r="B58" s="75">
        <v>11001538</v>
      </c>
      <c r="C58" s="76">
        <v>53697893.57000003</v>
      </c>
      <c r="D58" s="76">
        <v>928308.11</v>
      </c>
      <c r="E58" s="76">
        <v>967082.01</v>
      </c>
      <c r="F58" s="76">
        <v>5323999.4400000004</v>
      </c>
      <c r="G58" s="77">
        <f t="shared" si="29"/>
        <v>7219389.5600000005</v>
      </c>
      <c r="H58" s="78">
        <v>0.13444455787802698</v>
      </c>
      <c r="I58" s="79">
        <f t="shared" si="30"/>
        <v>4.8809442434321486</v>
      </c>
      <c r="J58" s="79">
        <f t="shared" si="31"/>
        <v>5.0532283477092044</v>
      </c>
      <c r="K58" s="80">
        <v>30944469</v>
      </c>
      <c r="L58" s="81">
        <v>158475125.00999999</v>
      </c>
      <c r="M58" s="81">
        <v>364929.96</v>
      </c>
      <c r="N58" s="81">
        <v>3407049.23</v>
      </c>
      <c r="O58" s="81">
        <v>16291204.350000001</v>
      </c>
      <c r="P58" s="77">
        <f t="shared" si="3"/>
        <v>20063183.540000003</v>
      </c>
      <c r="Q58" s="78">
        <v>0.12660146845591064</v>
      </c>
      <c r="R58" s="79">
        <f t="shared" si="32"/>
        <v>5.1212746617174139</v>
      </c>
      <c r="S58" s="82">
        <f t="shared" si="33"/>
        <v>5.2431697632297389</v>
      </c>
      <c r="T58" s="81">
        <v>3850262</v>
      </c>
      <c r="U58" s="81">
        <v>23286952.800000008</v>
      </c>
      <c r="V58" s="81">
        <v>2342275.37</v>
      </c>
      <c r="W58" s="81">
        <v>154436.57</v>
      </c>
      <c r="X58" s="81">
        <v>1940317.91</v>
      </c>
      <c r="Y58" s="81">
        <f t="shared" si="34"/>
        <v>4437029.8499999996</v>
      </c>
      <c r="Z58" s="83">
        <v>0.19053715993274994</v>
      </c>
      <c r="AA58" s="79">
        <f t="shared" si="35"/>
        <v>6.0481475806062051</v>
      </c>
      <c r="AB58" s="79">
        <f t="shared" si="36"/>
        <v>6.6966000599439752</v>
      </c>
      <c r="AC58" s="84">
        <v>19865574</v>
      </c>
      <c r="AD58" s="76">
        <v>94940994.400000006</v>
      </c>
      <c r="AE58" s="76">
        <v>1821425.22</v>
      </c>
      <c r="AF58" s="76">
        <v>12143028.409999998</v>
      </c>
      <c r="AG58" s="76">
        <v>8719732.8300000019</v>
      </c>
      <c r="AH58" s="81">
        <f t="shared" si="37"/>
        <v>22684186.460000001</v>
      </c>
      <c r="AI58" s="85">
        <v>0.23892931186741398</v>
      </c>
      <c r="AJ58" s="79">
        <f t="shared" si="38"/>
        <v>4.7791719685522303</v>
      </c>
      <c r="AK58" s="79">
        <f t="shared" si="39"/>
        <v>5.4821193704244342</v>
      </c>
      <c r="AL58" s="86">
        <v>58368350</v>
      </c>
      <c r="AM58" s="77">
        <v>261866743.04000005</v>
      </c>
      <c r="AN58" s="77">
        <v>418131.32</v>
      </c>
      <c r="AO58" s="77">
        <v>20307235.870000012</v>
      </c>
      <c r="AP58" s="77">
        <v>27059705.720000003</v>
      </c>
      <c r="AQ58" s="77">
        <f t="shared" si="11"/>
        <v>47785072.910000011</v>
      </c>
      <c r="AR58" s="78">
        <v>0.18247858569310915</v>
      </c>
      <c r="AS58" s="79">
        <f t="shared" si="40"/>
        <v>4.4864510139484848</v>
      </c>
      <c r="AT58" s="82">
        <f t="shared" si="41"/>
        <v>4.8415298741526884</v>
      </c>
      <c r="AU58" s="77">
        <v>4350874</v>
      </c>
      <c r="AV58" s="77">
        <v>45413785.740000017</v>
      </c>
      <c r="AW58" s="77">
        <v>8551314.3500000015</v>
      </c>
      <c r="AX58" s="77">
        <v>2021499.5</v>
      </c>
      <c r="AY58" s="77">
        <v>4600899.21</v>
      </c>
      <c r="AZ58" s="77">
        <f t="shared" si="42"/>
        <v>15173713.060000002</v>
      </c>
      <c r="BA58" s="78">
        <v>0.33412129847248428</v>
      </c>
      <c r="BB58" s="79">
        <f t="shared" si="43"/>
        <v>10.437853576086097</v>
      </c>
      <c r="BC58" s="79">
        <f t="shared" si="28"/>
        <v>12.867897252368149</v>
      </c>
      <c r="BD58" s="86">
        <v>40796367</v>
      </c>
      <c r="BE58" s="110">
        <v>1760216</v>
      </c>
      <c r="BF58" s="88">
        <v>8407974.8399999999</v>
      </c>
      <c r="BG58" s="77">
        <v>0</v>
      </c>
      <c r="BH58" s="88">
        <v>817101.64</v>
      </c>
      <c r="BI58" s="88">
        <v>0</v>
      </c>
      <c r="BJ58" s="88">
        <f t="shared" si="44"/>
        <v>817101.64</v>
      </c>
      <c r="BK58" s="78">
        <v>9.7181741804546112E-2</v>
      </c>
      <c r="BL58" s="79">
        <f t="shared" si="45"/>
        <v>4.7766722038658891</v>
      </c>
      <c r="BM58" s="87">
        <f t="shared" si="46"/>
        <v>5.2408775286669362</v>
      </c>
      <c r="BN58" s="81"/>
      <c r="BO58" s="81"/>
      <c r="BP58" s="77"/>
      <c r="BQ58" s="77"/>
      <c r="BR58" s="77"/>
      <c r="BS58" s="77"/>
      <c r="BT58" s="89"/>
      <c r="BU58" s="79"/>
      <c r="BV58" s="82"/>
    </row>
    <row r="59" spans="1:74">
      <c r="A59" s="7">
        <v>38261</v>
      </c>
      <c r="B59" s="75">
        <v>9681156</v>
      </c>
      <c r="C59" s="76">
        <v>49073712.699999996</v>
      </c>
      <c r="D59" s="76">
        <v>944896.41</v>
      </c>
      <c r="E59" s="76">
        <v>780725.19</v>
      </c>
      <c r="F59" s="76">
        <v>4560912.93</v>
      </c>
      <c r="G59" s="77">
        <f t="shared" si="29"/>
        <v>6286534.5299999993</v>
      </c>
      <c r="H59" s="78">
        <v>0.1281039111189971</v>
      </c>
      <c r="I59" s="79">
        <f t="shared" si="30"/>
        <v>5.068993072728091</v>
      </c>
      <c r="J59" s="79">
        <f t="shared" si="31"/>
        <v>5.2472384806111982</v>
      </c>
      <c r="K59" s="80">
        <v>32633615</v>
      </c>
      <c r="L59" s="81">
        <v>173379627.73000011</v>
      </c>
      <c r="M59" s="81">
        <v>270553.58</v>
      </c>
      <c r="N59" s="81">
        <v>3788340.62</v>
      </c>
      <c r="O59" s="81">
        <v>17768684.189999994</v>
      </c>
      <c r="P59" s="77">
        <f t="shared" si="3"/>
        <v>21827578.389999993</v>
      </c>
      <c r="Q59" s="78">
        <v>0.12589471252061724</v>
      </c>
      <c r="R59" s="79">
        <f t="shared" si="32"/>
        <v>5.3129151560438554</v>
      </c>
      <c r="S59" s="82">
        <f t="shared" si="33"/>
        <v>5.4372928628961308</v>
      </c>
      <c r="T59" s="81">
        <v>3565203</v>
      </c>
      <c r="U59" s="81">
        <v>24541177.349999998</v>
      </c>
      <c r="V59" s="81">
        <v>2371267.0299999998</v>
      </c>
      <c r="W59" s="81">
        <v>139764.32</v>
      </c>
      <c r="X59" s="81">
        <v>2011838.1</v>
      </c>
      <c r="Y59" s="81">
        <f t="shared" si="34"/>
        <v>4522869.4499999993</v>
      </c>
      <c r="Z59" s="83">
        <v>0.18429716657420267</v>
      </c>
      <c r="AA59" s="79">
        <f t="shared" si="35"/>
        <v>6.8835287499758069</v>
      </c>
      <c r="AB59" s="79">
        <f t="shared" si="36"/>
        <v>7.5878452643510057</v>
      </c>
      <c r="AC59" s="84">
        <v>20297232</v>
      </c>
      <c r="AD59" s="76">
        <v>97761552.240000024</v>
      </c>
      <c r="AE59" s="76">
        <v>2164472.67</v>
      </c>
      <c r="AF59" s="76">
        <v>10857501.41</v>
      </c>
      <c r="AG59" s="76">
        <v>9146732.7200000007</v>
      </c>
      <c r="AH59" s="81">
        <f t="shared" si="37"/>
        <v>22168706.800000001</v>
      </c>
      <c r="AI59" s="85">
        <v>0.22676304019372431</v>
      </c>
      <c r="AJ59" s="79">
        <f t="shared" si="38"/>
        <v>4.8164967636966471</v>
      </c>
      <c r="AK59" s="79">
        <f t="shared" si="39"/>
        <v>5.4580607996203634</v>
      </c>
      <c r="AL59" s="86">
        <v>59950221</v>
      </c>
      <c r="AM59" s="77">
        <v>275325128.15999991</v>
      </c>
      <c r="AN59" s="77">
        <v>502358.18</v>
      </c>
      <c r="AO59" s="77">
        <v>19927370.170000002</v>
      </c>
      <c r="AP59" s="77">
        <v>28594972.169999998</v>
      </c>
      <c r="AQ59" s="77">
        <f t="shared" si="11"/>
        <v>49024700.519999996</v>
      </c>
      <c r="AR59" s="78">
        <v>0.17806111940320338</v>
      </c>
      <c r="AS59" s="79">
        <f t="shared" si="40"/>
        <v>4.5925623553581216</v>
      </c>
      <c r="AT59" s="82">
        <f t="shared" si="41"/>
        <v>4.933340554491032</v>
      </c>
      <c r="AU59" s="77">
        <v>4950849</v>
      </c>
      <c r="AV59" s="77">
        <v>55736673.099999994</v>
      </c>
      <c r="AW59" s="77">
        <v>10340198.259999998</v>
      </c>
      <c r="AX59" s="77">
        <v>2078216.5</v>
      </c>
      <c r="AY59" s="77">
        <v>5701323.9799999949</v>
      </c>
      <c r="AZ59" s="77">
        <f t="shared" si="42"/>
        <v>18119738.739999995</v>
      </c>
      <c r="BA59" s="78">
        <v>0.32509544851179872</v>
      </c>
      <c r="BB59" s="79">
        <f t="shared" si="43"/>
        <v>11.258003041498538</v>
      </c>
      <c r="BC59" s="79">
        <f t="shared" si="28"/>
        <v>13.766343481693744</v>
      </c>
      <c r="BD59" s="86">
        <v>41982126</v>
      </c>
      <c r="BE59" s="110">
        <v>1843075</v>
      </c>
      <c r="BF59" s="88">
        <v>9367384.0599999987</v>
      </c>
      <c r="BG59" s="77">
        <v>0</v>
      </c>
      <c r="BH59" s="88">
        <v>842455.41</v>
      </c>
      <c r="BI59" s="88">
        <v>0</v>
      </c>
      <c r="BJ59" s="88">
        <f t="shared" si="44"/>
        <v>842455.41</v>
      </c>
      <c r="BK59" s="78">
        <v>8.9934970596262737E-2</v>
      </c>
      <c r="BL59" s="79">
        <f t="shared" si="45"/>
        <v>5.0824757863895931</v>
      </c>
      <c r="BM59" s="87">
        <f t="shared" si="46"/>
        <v>5.539568096794758</v>
      </c>
      <c r="BN59" s="81"/>
      <c r="BO59" s="81"/>
      <c r="BP59" s="77"/>
      <c r="BQ59" s="77"/>
      <c r="BR59" s="77"/>
      <c r="BS59" s="77"/>
      <c r="BT59" s="89"/>
      <c r="BU59" s="79"/>
      <c r="BV59" s="82"/>
    </row>
    <row r="60" spans="1:74">
      <c r="A60" s="7">
        <v>38292</v>
      </c>
      <c r="B60" s="75">
        <v>10610705</v>
      </c>
      <c r="C60" s="76">
        <v>71611059.370000005</v>
      </c>
      <c r="D60" s="76">
        <v>1624932.06</v>
      </c>
      <c r="E60" s="76">
        <v>885383.34</v>
      </c>
      <c r="F60" s="76">
        <v>7058984.879999998</v>
      </c>
      <c r="G60" s="77">
        <f t="shared" si="29"/>
        <v>9569300.2799999975</v>
      </c>
      <c r="H60" s="78">
        <v>0.13362880488273937</v>
      </c>
      <c r="I60" s="79">
        <f t="shared" si="30"/>
        <v>6.7489445206515501</v>
      </c>
      <c r="J60" s="79">
        <f t="shared" si="31"/>
        <v>6.9855278014043378</v>
      </c>
      <c r="K60" s="80">
        <v>30425162</v>
      </c>
      <c r="L60" s="81">
        <v>207299064.77999994</v>
      </c>
      <c r="M60" s="81">
        <v>222693.14</v>
      </c>
      <c r="N60" s="81">
        <v>3880874.62</v>
      </c>
      <c r="O60" s="81">
        <v>21352815.659999996</v>
      </c>
      <c r="P60" s="77">
        <f t="shared" si="3"/>
        <v>25456383.419999998</v>
      </c>
      <c r="Q60" s="78">
        <v>0.12280028106743311</v>
      </c>
      <c r="R60" s="79">
        <f t="shared" si="32"/>
        <v>6.8134087430660166</v>
      </c>
      <c r="S60" s="82">
        <f t="shared" si="33"/>
        <v>6.9482828896687527</v>
      </c>
      <c r="T60" s="81">
        <v>3602615</v>
      </c>
      <c r="U60" s="81">
        <v>25073418.21000002</v>
      </c>
      <c r="V60" s="81">
        <v>3277600.4</v>
      </c>
      <c r="W60" s="81">
        <v>164050.1</v>
      </c>
      <c r="X60" s="81">
        <v>2115033.9700000002</v>
      </c>
      <c r="Y60" s="81">
        <f t="shared" si="34"/>
        <v>5556684.4700000007</v>
      </c>
      <c r="Z60" s="83">
        <v>0.22161655118023871</v>
      </c>
      <c r="AA60" s="79">
        <f t="shared" si="35"/>
        <v>6.9597828827115915</v>
      </c>
      <c r="AB60" s="79">
        <f t="shared" si="36"/>
        <v>7.9151029765878453</v>
      </c>
      <c r="AC60" s="84">
        <v>19809360</v>
      </c>
      <c r="AD60" s="76">
        <v>137009176.80999994</v>
      </c>
      <c r="AE60" s="76">
        <v>2133247.1800000002</v>
      </c>
      <c r="AF60" s="76">
        <v>10774414.230000006</v>
      </c>
      <c r="AG60" s="76">
        <v>13397059.999999998</v>
      </c>
      <c r="AH60" s="81">
        <f t="shared" si="37"/>
        <v>26304721.410000004</v>
      </c>
      <c r="AI60" s="85">
        <v>0.19199240534434112</v>
      </c>
      <c r="AJ60" s="79">
        <f t="shared" si="38"/>
        <v>6.9163858302337857</v>
      </c>
      <c r="AK60" s="79">
        <f t="shared" si="39"/>
        <v>7.567979895362595</v>
      </c>
      <c r="AL60" s="86">
        <v>57851394</v>
      </c>
      <c r="AM60" s="77">
        <v>371994198.54999983</v>
      </c>
      <c r="AN60" s="77">
        <v>501404.65</v>
      </c>
      <c r="AO60" s="77">
        <v>22291136.659999993</v>
      </c>
      <c r="AP60" s="77">
        <v>39120507.139999993</v>
      </c>
      <c r="AQ60" s="77">
        <f t="shared" si="11"/>
        <v>61913048.449999988</v>
      </c>
      <c r="AR60" s="78">
        <v>0.16643552155203375</v>
      </c>
      <c r="AS60" s="79">
        <f t="shared" si="40"/>
        <v>6.4301682782267928</v>
      </c>
      <c r="AT60" s="82">
        <f t="shared" si="41"/>
        <v>6.824152584119231</v>
      </c>
      <c r="AU60" s="77">
        <v>5004508</v>
      </c>
      <c r="AV60" s="77">
        <v>52403384.569999993</v>
      </c>
      <c r="AW60" s="77">
        <v>9820644.2599999905</v>
      </c>
      <c r="AX60" s="77">
        <v>2004375.84</v>
      </c>
      <c r="AY60" s="77">
        <v>5224746.12</v>
      </c>
      <c r="AZ60" s="77">
        <f t="shared" si="42"/>
        <v>17049766.219999991</v>
      </c>
      <c r="BA60" s="78">
        <v>0.3253562028464988</v>
      </c>
      <c r="BB60" s="79">
        <f t="shared" si="43"/>
        <v>10.471236047579501</v>
      </c>
      <c r="BC60" s="79">
        <f t="shared" si="28"/>
        <v>12.834109700693851</v>
      </c>
      <c r="BD60" s="86">
        <v>41168953</v>
      </c>
      <c r="BE60" s="110">
        <v>1461364</v>
      </c>
      <c r="BF60" s="88">
        <v>12290134.030000001</v>
      </c>
      <c r="BG60" s="77">
        <v>0</v>
      </c>
      <c r="BH60" s="88">
        <v>884537.16</v>
      </c>
      <c r="BI60" s="88">
        <v>0</v>
      </c>
      <c r="BJ60" s="88">
        <f t="shared" si="44"/>
        <v>884537.16</v>
      </c>
      <c r="BK60" s="78">
        <v>7.1971319258265234E-2</v>
      </c>
      <c r="BL60" s="79">
        <f t="shared" si="45"/>
        <v>8.4100429667078167</v>
      </c>
      <c r="BM60" s="87">
        <f t="shared" si="46"/>
        <v>9.0153248540404736</v>
      </c>
      <c r="BN60" s="81"/>
      <c r="BO60" s="81"/>
      <c r="BP60" s="77"/>
      <c r="BQ60" s="77"/>
      <c r="BR60" s="77"/>
      <c r="BS60" s="77"/>
      <c r="BT60" s="89"/>
      <c r="BU60" s="79"/>
      <c r="BV60" s="82"/>
    </row>
    <row r="61" spans="1:74">
      <c r="A61" s="7">
        <v>38322</v>
      </c>
      <c r="B61" s="75">
        <v>9655051</v>
      </c>
      <c r="C61" s="76">
        <v>60639342.829999976</v>
      </c>
      <c r="D61" s="76">
        <v>1445625.67</v>
      </c>
      <c r="E61" s="76">
        <v>872683.2</v>
      </c>
      <c r="F61" s="76">
        <v>6242052.4000000004</v>
      </c>
      <c r="G61" s="77">
        <f t="shared" si="29"/>
        <v>8560361.2699999996</v>
      </c>
      <c r="H61" s="78">
        <v>0.14116843736249979</v>
      </c>
      <c r="I61" s="79">
        <f t="shared" si="30"/>
        <v>6.2805823428586729</v>
      </c>
      <c r="J61" s="79">
        <f t="shared" si="31"/>
        <v>6.5206959238226689</v>
      </c>
      <c r="K61" s="80">
        <v>31680551</v>
      </c>
      <c r="L61" s="81">
        <v>197110596.50999993</v>
      </c>
      <c r="M61" s="81">
        <v>219425.63</v>
      </c>
      <c r="N61" s="81">
        <v>3863893.13</v>
      </c>
      <c r="O61" s="81">
        <v>19954069.159999996</v>
      </c>
      <c r="P61" s="77">
        <f t="shared" si="3"/>
        <v>24037387.919999994</v>
      </c>
      <c r="Q61" s="78">
        <v>0.12194873510405374</v>
      </c>
      <c r="R61" s="79">
        <f t="shared" si="32"/>
        <v>6.2218171808312279</v>
      </c>
      <c r="S61" s="82">
        <f t="shared" si="33"/>
        <v>6.3507075767084959</v>
      </c>
      <c r="T61" s="81">
        <v>3615965</v>
      </c>
      <c r="U61" s="81">
        <v>21243082.339999996</v>
      </c>
      <c r="V61" s="81">
        <v>3084004.16</v>
      </c>
      <c r="W61" s="81">
        <v>161695.9</v>
      </c>
      <c r="X61" s="81">
        <v>1752027.47</v>
      </c>
      <c r="Y61" s="81">
        <f t="shared" si="34"/>
        <v>4997727.53</v>
      </c>
      <c r="Z61" s="83">
        <v>0.23526376492875764</v>
      </c>
      <c r="AA61" s="79">
        <f t="shared" si="35"/>
        <v>5.8748030857599547</v>
      </c>
      <c r="AB61" s="79">
        <f t="shared" si="36"/>
        <v>6.772405816981081</v>
      </c>
      <c r="AC61" s="84">
        <v>19656035</v>
      </c>
      <c r="AD61" s="76">
        <v>122066081.28000003</v>
      </c>
      <c r="AE61" s="76">
        <v>1804613.06</v>
      </c>
      <c r="AF61" s="76">
        <v>12333543.810000004</v>
      </c>
      <c r="AG61" s="76">
        <v>11637893.889999995</v>
      </c>
      <c r="AH61" s="81">
        <f t="shared" si="37"/>
        <v>25776050.759999998</v>
      </c>
      <c r="AI61" s="85">
        <v>0.21116472725026608</v>
      </c>
      <c r="AJ61" s="79">
        <f t="shared" si="38"/>
        <v>6.2101070373551952</v>
      </c>
      <c r="AK61" s="79">
        <f t="shared" si="39"/>
        <v>6.9293852066299246</v>
      </c>
      <c r="AL61" s="86">
        <v>59252612</v>
      </c>
      <c r="AM61" s="77">
        <v>338986561.16000009</v>
      </c>
      <c r="AN61" s="77">
        <v>504856.51</v>
      </c>
      <c r="AO61" s="77">
        <v>22111531.870000001</v>
      </c>
      <c r="AP61" s="77">
        <v>35330259.63000001</v>
      </c>
      <c r="AQ61" s="77">
        <f t="shared" si="11"/>
        <v>57946648.010000013</v>
      </c>
      <c r="AR61" s="78">
        <v>0.17094084146494962</v>
      </c>
      <c r="AS61" s="79">
        <f t="shared" si="40"/>
        <v>5.7210399629302433</v>
      </c>
      <c r="AT61" s="82">
        <f t="shared" si="41"/>
        <v>6.1027343324544088</v>
      </c>
      <c r="AU61" s="77">
        <v>4257627</v>
      </c>
      <c r="AV61" s="77">
        <v>44052172.940000005</v>
      </c>
      <c r="AW61" s="77">
        <v>8953700.1500000004</v>
      </c>
      <c r="AX61" s="77">
        <v>2268923.2999999998</v>
      </c>
      <c r="AY61" s="77">
        <v>4259832.3</v>
      </c>
      <c r="AZ61" s="77">
        <f t="shared" si="42"/>
        <v>15482455.75</v>
      </c>
      <c r="BA61" s="78">
        <v>0.35145725435808639</v>
      </c>
      <c r="BB61" s="79">
        <f t="shared" si="43"/>
        <v>10.346649187446436</v>
      </c>
      <c r="BC61" s="79">
        <f t="shared" si="28"/>
        <v>12.982536138088189</v>
      </c>
      <c r="BD61" s="86">
        <v>42353441</v>
      </c>
      <c r="BE61" s="110">
        <v>1824346</v>
      </c>
      <c r="BF61" s="88">
        <v>11680736.140000001</v>
      </c>
      <c r="BG61" s="77">
        <v>0</v>
      </c>
      <c r="BH61" s="88">
        <v>882472.69</v>
      </c>
      <c r="BI61" s="88">
        <v>0</v>
      </c>
      <c r="BJ61" s="88">
        <f t="shared" si="44"/>
        <v>882472.69</v>
      </c>
      <c r="BK61" s="78">
        <v>7.5549407111254199E-2</v>
      </c>
      <c r="BL61" s="79">
        <f t="shared" si="45"/>
        <v>6.40269781061268</v>
      </c>
      <c r="BM61" s="87">
        <f t="shared" si="46"/>
        <v>6.886417834116993</v>
      </c>
      <c r="BN61" s="81"/>
      <c r="BO61" s="81"/>
      <c r="BP61" s="77"/>
      <c r="BQ61" s="77"/>
      <c r="BR61" s="77"/>
      <c r="BS61" s="77"/>
      <c r="BT61" s="89"/>
      <c r="BU61" s="79"/>
      <c r="BV61" s="82"/>
    </row>
    <row r="62" spans="1:74">
      <c r="A62" s="7">
        <v>38353</v>
      </c>
      <c r="B62" s="75">
        <v>9647391</v>
      </c>
      <c r="C62" s="76">
        <v>55209941.460000001</v>
      </c>
      <c r="D62" s="76">
        <v>1400495.48</v>
      </c>
      <c r="E62" s="76">
        <v>901017.72</v>
      </c>
      <c r="F62" s="76">
        <v>5599456.2800000012</v>
      </c>
      <c r="G62" s="77">
        <f t="shared" si="29"/>
        <v>7900969.4800000014</v>
      </c>
      <c r="H62" s="78">
        <v>0.14310773152556794</v>
      </c>
      <c r="I62" s="79">
        <f t="shared" si="30"/>
        <v>5.7227846844810166</v>
      </c>
      <c r="J62" s="79">
        <f t="shared" si="31"/>
        <v>5.9613479602930983</v>
      </c>
      <c r="K62" s="80">
        <v>33148615</v>
      </c>
      <c r="L62" s="81">
        <v>190383674.59999982</v>
      </c>
      <c r="M62" s="81">
        <v>203931.74</v>
      </c>
      <c r="N62" s="81">
        <v>3648321.17</v>
      </c>
      <c r="O62" s="81">
        <v>19248500.539999992</v>
      </c>
      <c r="P62" s="77">
        <f t="shared" si="3"/>
        <v>23100753.449999992</v>
      </c>
      <c r="Q62" s="78">
        <v>0.12133789043905781</v>
      </c>
      <c r="R62" s="79">
        <f t="shared" si="32"/>
        <v>5.7433372284181345</v>
      </c>
      <c r="S62" s="82">
        <f t="shared" si="33"/>
        <v>5.8595488079969495</v>
      </c>
      <c r="T62" s="81">
        <v>3790879</v>
      </c>
      <c r="U62" s="81">
        <v>21514395.389999989</v>
      </c>
      <c r="V62" s="81">
        <v>3086433.45</v>
      </c>
      <c r="W62" s="81">
        <v>172026.11</v>
      </c>
      <c r="X62" s="81">
        <v>1736102.95</v>
      </c>
      <c r="Y62" s="81">
        <f t="shared" si="34"/>
        <v>4994562.51</v>
      </c>
      <c r="Z62" s="83">
        <v>0.23214979642521119</v>
      </c>
      <c r="AA62" s="79">
        <f t="shared" si="35"/>
        <v>5.6753052234059673</v>
      </c>
      <c r="AB62" s="79">
        <f t="shared" si="36"/>
        <v>6.5348577335230136</v>
      </c>
      <c r="AC62" s="84">
        <v>20379122</v>
      </c>
      <c r="AD62" s="76">
        <v>117583121.13000005</v>
      </c>
      <c r="AE62" s="76">
        <v>1790144.2</v>
      </c>
      <c r="AF62" s="76">
        <v>11610757.259999996</v>
      </c>
      <c r="AG62" s="76">
        <v>11298057.379999986</v>
      </c>
      <c r="AH62" s="81">
        <f t="shared" si="37"/>
        <v>24698958.839999981</v>
      </c>
      <c r="AI62" s="85">
        <v>0.21005530898174415</v>
      </c>
      <c r="AJ62" s="79">
        <f t="shared" si="38"/>
        <v>5.7697834641747594</v>
      </c>
      <c r="AK62" s="79">
        <f t="shared" si="39"/>
        <v>6.4273633864108595</v>
      </c>
      <c r="AL62" s="86">
        <v>60280618</v>
      </c>
      <c r="AM62" s="77">
        <v>321592488.49999994</v>
      </c>
      <c r="AN62" s="77">
        <v>460638.75</v>
      </c>
      <c r="AO62" s="77">
        <v>22640421.04999999</v>
      </c>
      <c r="AP62" s="77">
        <v>33218840.440000005</v>
      </c>
      <c r="AQ62" s="77">
        <f t="shared" si="11"/>
        <v>56319900.239999995</v>
      </c>
      <c r="AR62" s="78">
        <v>0.17512815831828749</v>
      </c>
      <c r="AS62" s="79">
        <f t="shared" si="40"/>
        <v>5.3349235487267226</v>
      </c>
      <c r="AT62" s="82">
        <f t="shared" si="41"/>
        <v>5.7181488799600553</v>
      </c>
      <c r="AU62" s="77">
        <v>3959844</v>
      </c>
      <c r="AV62" s="77">
        <v>41880980.100000009</v>
      </c>
      <c r="AW62" s="77">
        <v>8215750.0099999988</v>
      </c>
      <c r="AX62" s="77">
        <v>2070086.14</v>
      </c>
      <c r="AY62" s="77">
        <v>4045640.84</v>
      </c>
      <c r="AZ62" s="77">
        <f t="shared" si="42"/>
        <v>14331476.989999998</v>
      </c>
      <c r="BA62" s="78">
        <v>0.34219535826956443</v>
      </c>
      <c r="BB62" s="79">
        <f t="shared" si="43"/>
        <v>10.576421722673926</v>
      </c>
      <c r="BC62" s="79">
        <f t="shared" si="28"/>
        <v>13.173957421049922</v>
      </c>
      <c r="BD62" s="86">
        <v>42932638</v>
      </c>
      <c r="BE62" s="110">
        <v>1855505</v>
      </c>
      <c r="BF62" s="88">
        <v>10857018.75</v>
      </c>
      <c r="BG62" s="77">
        <v>0</v>
      </c>
      <c r="BH62" s="88">
        <v>853585.75</v>
      </c>
      <c r="BI62" s="88">
        <v>0</v>
      </c>
      <c r="BJ62" s="88">
        <f t="shared" si="44"/>
        <v>853585.75</v>
      </c>
      <c r="BK62" s="78">
        <v>7.8620638837894607E-2</v>
      </c>
      <c r="BL62" s="79">
        <f t="shared" si="45"/>
        <v>5.851247369314553</v>
      </c>
      <c r="BM62" s="87">
        <f t="shared" si="46"/>
        <v>6.3112761754886133</v>
      </c>
      <c r="BN62" s="81"/>
      <c r="BO62" s="81"/>
      <c r="BP62" s="77"/>
      <c r="BQ62" s="77"/>
      <c r="BR62" s="77"/>
      <c r="BS62" s="77"/>
      <c r="BT62" s="89"/>
      <c r="BU62" s="79"/>
      <c r="BV62" s="82"/>
    </row>
    <row r="63" spans="1:74">
      <c r="A63" s="7">
        <v>38384</v>
      </c>
      <c r="B63" s="75">
        <v>9428712</v>
      </c>
      <c r="C63" s="76">
        <v>53618175.969999991</v>
      </c>
      <c r="D63" s="76">
        <v>1197752.31</v>
      </c>
      <c r="E63" s="76">
        <v>847909.68</v>
      </c>
      <c r="F63" s="76">
        <v>5197080.53</v>
      </c>
      <c r="G63" s="77">
        <f t="shared" si="29"/>
        <v>7242742.5200000005</v>
      </c>
      <c r="H63" s="78">
        <v>0.13507998713071484</v>
      </c>
      <c r="I63" s="79">
        <f t="shared" si="30"/>
        <v>5.6866914558425359</v>
      </c>
      <c r="J63" s="79">
        <f t="shared" si="31"/>
        <v>5.9036523716070652</v>
      </c>
      <c r="K63" s="80">
        <v>29016089</v>
      </c>
      <c r="L63" s="81">
        <v>166842043.83000004</v>
      </c>
      <c r="M63" s="81">
        <v>169729.28</v>
      </c>
      <c r="N63" s="81">
        <v>3398794.22</v>
      </c>
      <c r="O63" s="81">
        <v>17063776.519999988</v>
      </c>
      <c r="P63" s="77">
        <f t="shared" si="3"/>
        <v>20632300.019999988</v>
      </c>
      <c r="Q63" s="78">
        <v>0.12366367341449501</v>
      </c>
      <c r="R63" s="79">
        <f t="shared" si="32"/>
        <v>5.7499838737743065</v>
      </c>
      <c r="S63" s="82">
        <f t="shared" si="33"/>
        <v>5.8729681774135738</v>
      </c>
      <c r="T63" s="81">
        <v>4194798</v>
      </c>
      <c r="U63" s="81">
        <v>19694492.149999999</v>
      </c>
      <c r="V63" s="81">
        <v>2793470.51</v>
      </c>
      <c r="W63" s="81">
        <v>152467.57999999999</v>
      </c>
      <c r="X63" s="81">
        <v>1586999.51</v>
      </c>
      <c r="Y63" s="81">
        <f t="shared" si="34"/>
        <v>4532937.5999999996</v>
      </c>
      <c r="Z63" s="83">
        <v>0.23016270566793956</v>
      </c>
      <c r="AA63" s="79">
        <f t="shared" si="35"/>
        <v>4.6949798655382207</v>
      </c>
      <c r="AB63" s="79">
        <f t="shared" si="36"/>
        <v>5.3972635249659211</v>
      </c>
      <c r="AC63" s="84">
        <v>19775648</v>
      </c>
      <c r="AD63" s="76">
        <v>111410857.04999994</v>
      </c>
      <c r="AE63" s="76">
        <v>1727092.54</v>
      </c>
      <c r="AF63" s="76">
        <v>11239284.01</v>
      </c>
      <c r="AG63" s="76">
        <v>10662796.129999999</v>
      </c>
      <c r="AH63" s="81">
        <f t="shared" si="37"/>
        <v>23629172.68</v>
      </c>
      <c r="AI63" s="85">
        <v>0.21209039500876917</v>
      </c>
      <c r="AJ63" s="79">
        <f t="shared" si="38"/>
        <v>5.6337398931251172</v>
      </c>
      <c r="AK63" s="79">
        <f t="shared" si="39"/>
        <v>6.2894138083363922</v>
      </c>
      <c r="AL63" s="86">
        <v>50647872</v>
      </c>
      <c r="AM63" s="77">
        <v>261417335.00000009</v>
      </c>
      <c r="AN63" s="77">
        <v>156357.74</v>
      </c>
      <c r="AO63" s="77">
        <v>17196746.06000001</v>
      </c>
      <c r="AP63" s="77">
        <v>27098683.459999997</v>
      </c>
      <c r="AQ63" s="77">
        <f t="shared" si="11"/>
        <v>44451787.260000005</v>
      </c>
      <c r="AR63" s="78">
        <v>0.17004146744897372</v>
      </c>
      <c r="AS63" s="79">
        <f t="shared" si="40"/>
        <v>5.1614672971847684</v>
      </c>
      <c r="AT63" s="82">
        <f t="shared" si="41"/>
        <v>5.5040898618603391</v>
      </c>
      <c r="AU63" s="77">
        <v>3723545</v>
      </c>
      <c r="AV63" s="77">
        <v>41038626.830000006</v>
      </c>
      <c r="AW63" s="77">
        <v>8524900.8300000001</v>
      </c>
      <c r="AX63" s="77">
        <v>2208626.39</v>
      </c>
      <c r="AY63" s="77">
        <v>3890714.85</v>
      </c>
      <c r="AZ63" s="77">
        <f t="shared" si="42"/>
        <v>14624242.07</v>
      </c>
      <c r="BA63" s="78">
        <v>0.35635310437115802</v>
      </c>
      <c r="BB63" s="79">
        <f t="shared" si="43"/>
        <v>11.021386025951077</v>
      </c>
      <c r="BC63" s="79">
        <f t="shared" si="28"/>
        <v>13.903995802387243</v>
      </c>
      <c r="BD63" s="86">
        <v>37573299</v>
      </c>
      <c r="BE63" s="110">
        <v>1700593</v>
      </c>
      <c r="BF63" s="88">
        <v>9944473.5800000001</v>
      </c>
      <c r="BG63" s="77">
        <v>0</v>
      </c>
      <c r="BH63" s="88">
        <v>807335.48</v>
      </c>
      <c r="BI63" s="88">
        <v>0</v>
      </c>
      <c r="BJ63" s="88">
        <f t="shared" si="44"/>
        <v>807335.48</v>
      </c>
      <c r="BK63" s="78">
        <v>8.1184335551324371E-2</v>
      </c>
      <c r="BL63" s="79">
        <f t="shared" si="45"/>
        <v>5.8476505430752681</v>
      </c>
      <c r="BM63" s="87">
        <f t="shared" si="46"/>
        <v>6.3223881669511757</v>
      </c>
      <c r="BN63" s="81"/>
      <c r="BO63" s="81"/>
      <c r="BP63" s="77"/>
      <c r="BQ63" s="77"/>
      <c r="BR63" s="77"/>
      <c r="BS63" s="77"/>
      <c r="BT63" s="89"/>
      <c r="BU63" s="79"/>
      <c r="BV63" s="82"/>
    </row>
    <row r="64" spans="1:74">
      <c r="A64" s="7">
        <v>38412</v>
      </c>
      <c r="B64" s="75">
        <v>10122926</v>
      </c>
      <c r="C64" s="76">
        <v>59233401.930000015</v>
      </c>
      <c r="D64" s="76">
        <v>1390195.25</v>
      </c>
      <c r="E64" s="76">
        <v>942639.65</v>
      </c>
      <c r="F64" s="76">
        <v>5683578.0200000023</v>
      </c>
      <c r="G64" s="77">
        <f t="shared" si="29"/>
        <v>8016412.9200000018</v>
      </c>
      <c r="H64" s="78">
        <v>0.13533602087338362</v>
      </c>
      <c r="I64" s="79">
        <f t="shared" si="30"/>
        <v>5.8514111364639056</v>
      </c>
      <c r="J64" s="79">
        <f t="shared" si="31"/>
        <v>6.0818617887753019</v>
      </c>
      <c r="K64" s="80">
        <v>31972302</v>
      </c>
      <c r="L64" s="81">
        <v>194037805.05000007</v>
      </c>
      <c r="M64" s="81">
        <v>180434.13</v>
      </c>
      <c r="N64" s="81">
        <v>4037709.56</v>
      </c>
      <c r="O64" s="81">
        <v>20056493.289999995</v>
      </c>
      <c r="P64" s="77">
        <f t="shared" si="3"/>
        <v>24274636.979999997</v>
      </c>
      <c r="Q64" s="78">
        <v>0.12510261582141094</v>
      </c>
      <c r="R64" s="79">
        <f t="shared" si="32"/>
        <v>6.0689344498872826</v>
      </c>
      <c r="S64" s="82">
        <f t="shared" si="33"/>
        <v>6.2008656348860987</v>
      </c>
      <c r="T64" s="81">
        <v>3616678</v>
      </c>
      <c r="U64" s="81">
        <v>25042115.27</v>
      </c>
      <c r="V64" s="81">
        <v>3382535.77</v>
      </c>
      <c r="W64" s="81">
        <v>172223.21</v>
      </c>
      <c r="X64" s="81">
        <v>2014265.11</v>
      </c>
      <c r="Y64" s="81">
        <f t="shared" si="34"/>
        <v>5569024.0899999999</v>
      </c>
      <c r="Z64" s="83">
        <v>0.22238632918807741</v>
      </c>
      <c r="AA64" s="79">
        <f t="shared" si="35"/>
        <v>6.9240654738962109</v>
      </c>
      <c r="AB64" s="79">
        <f t="shared" si="36"/>
        <v>7.9069450611859837</v>
      </c>
      <c r="AC64" s="84">
        <v>22250783</v>
      </c>
      <c r="AD64" s="76">
        <v>125104796.77000003</v>
      </c>
      <c r="AE64" s="76">
        <v>2076994.33</v>
      </c>
      <c r="AF64" s="76">
        <v>12569446.819999993</v>
      </c>
      <c r="AG64" s="76">
        <v>12145002.239999996</v>
      </c>
      <c r="AH64" s="81">
        <f t="shared" si="37"/>
        <v>26791443.389999989</v>
      </c>
      <c r="AI64" s="85">
        <v>0.21415200761050718</v>
      </c>
      <c r="AJ64" s="79">
        <f t="shared" si="38"/>
        <v>5.6224896341850092</v>
      </c>
      <c r="AK64" s="79">
        <f t="shared" si="39"/>
        <v>6.2807334878956853</v>
      </c>
      <c r="AL64" s="86">
        <v>53328265</v>
      </c>
      <c r="AM64" s="77">
        <v>281196806.86999989</v>
      </c>
      <c r="AN64" s="77">
        <v>189186.25</v>
      </c>
      <c r="AO64" s="77">
        <v>17643884.280000005</v>
      </c>
      <c r="AP64" s="77">
        <v>29209717.369999986</v>
      </c>
      <c r="AQ64" s="77">
        <f t="shared" si="11"/>
        <v>47042787.899999991</v>
      </c>
      <c r="AR64" s="78">
        <v>0.16729488653741498</v>
      </c>
      <c r="AS64" s="79">
        <f t="shared" si="40"/>
        <v>5.2729412230080968</v>
      </c>
      <c r="AT64" s="82">
        <f t="shared" si="41"/>
        <v>5.6073430740715065</v>
      </c>
      <c r="AU64" s="77">
        <v>4453862</v>
      </c>
      <c r="AV64" s="77">
        <v>50060565.519999981</v>
      </c>
      <c r="AW64" s="77">
        <v>10488292.949999999</v>
      </c>
      <c r="AX64" s="77">
        <v>2251964.59</v>
      </c>
      <c r="AY64" s="77">
        <v>4828862.21</v>
      </c>
      <c r="AZ64" s="77">
        <f t="shared" si="42"/>
        <v>17569119.75</v>
      </c>
      <c r="BA64" s="78">
        <v>0.35095727680065592</v>
      </c>
      <c r="BB64" s="79">
        <f t="shared" si="43"/>
        <v>11.239810645233279</v>
      </c>
      <c r="BC64" s="79">
        <f t="shared" si="28"/>
        <v>14.100307342257121</v>
      </c>
      <c r="BD64" s="86">
        <v>39247956</v>
      </c>
      <c r="BE64" s="110">
        <v>1906254</v>
      </c>
      <c r="BF64" s="88">
        <v>11117751.039999999</v>
      </c>
      <c r="BG64" s="77">
        <v>0</v>
      </c>
      <c r="BH64" s="88">
        <v>885499.66</v>
      </c>
      <c r="BI64" s="88">
        <v>0</v>
      </c>
      <c r="BJ64" s="88">
        <f t="shared" si="44"/>
        <v>885499.66</v>
      </c>
      <c r="BK64" s="78">
        <v>7.9647372639853609E-2</v>
      </c>
      <c r="BL64" s="79">
        <f t="shared" si="45"/>
        <v>5.8322506024905385</v>
      </c>
      <c r="BM64" s="87">
        <f t="shared" si="46"/>
        <v>6.2967740395561131</v>
      </c>
      <c r="BN64" s="81"/>
      <c r="BO64" s="81"/>
      <c r="BP64" s="77"/>
      <c r="BQ64" s="77"/>
      <c r="BR64" s="77"/>
      <c r="BS64" s="77"/>
      <c r="BT64" s="89"/>
      <c r="BU64" s="79"/>
      <c r="BV64" s="82"/>
    </row>
    <row r="65" spans="1:74">
      <c r="A65" s="7">
        <v>38443</v>
      </c>
      <c r="B65" s="75">
        <v>9870999</v>
      </c>
      <c r="C65" s="76">
        <v>65384762.339999959</v>
      </c>
      <c r="D65" s="76">
        <v>1633003.47</v>
      </c>
      <c r="E65" s="76">
        <v>962215.03</v>
      </c>
      <c r="F65" s="76">
        <v>6326413.9899999993</v>
      </c>
      <c r="G65" s="77">
        <f t="shared" si="29"/>
        <v>8921632.4899999984</v>
      </c>
      <c r="H65" s="78">
        <v>0.13644819023135127</v>
      </c>
      <c r="I65" s="79">
        <f t="shared" si="30"/>
        <v>6.6239255358044264</v>
      </c>
      <c r="J65" s="79">
        <f t="shared" si="31"/>
        <v>6.8868389957287972</v>
      </c>
      <c r="K65" s="80">
        <v>31049134</v>
      </c>
      <c r="L65" s="81">
        <v>205699548.05000007</v>
      </c>
      <c r="M65" s="81">
        <v>212109.48</v>
      </c>
      <c r="N65" s="81">
        <v>3810167.53</v>
      </c>
      <c r="O65" s="81">
        <v>21419946.149999995</v>
      </c>
      <c r="P65" s="77">
        <f t="shared" si="3"/>
        <v>25442223.159999996</v>
      </c>
      <c r="Q65" s="78">
        <v>0.12368633475954778</v>
      </c>
      <c r="R65" s="79">
        <f t="shared" si="32"/>
        <v>6.6249689298902856</v>
      </c>
      <c r="S65" s="82">
        <f t="shared" si="33"/>
        <v>6.7545144756694357</v>
      </c>
      <c r="T65" s="81">
        <v>3500857</v>
      </c>
      <c r="U65" s="81">
        <v>25800522.969999999</v>
      </c>
      <c r="V65" s="81">
        <v>3848128.37</v>
      </c>
      <c r="W65" s="81">
        <v>209321.27</v>
      </c>
      <c r="X65" s="81">
        <v>2045260.69</v>
      </c>
      <c r="Y65" s="81">
        <f t="shared" si="34"/>
        <v>6102710.3300000001</v>
      </c>
      <c r="Z65" s="83">
        <v>0.23653436548925885</v>
      </c>
      <c r="AA65" s="79">
        <f t="shared" si="35"/>
        <v>7.3697734497581591</v>
      </c>
      <c r="AB65" s="79">
        <f t="shared" si="36"/>
        <v>8.5287609890949554</v>
      </c>
      <c r="AC65" s="84">
        <v>22168192</v>
      </c>
      <c r="AD65" s="76">
        <v>141968499.08999994</v>
      </c>
      <c r="AE65" s="76">
        <v>2099476.63</v>
      </c>
      <c r="AF65" s="76">
        <v>13858773.16</v>
      </c>
      <c r="AG65" s="76">
        <v>13755472.450000003</v>
      </c>
      <c r="AH65" s="81">
        <f t="shared" si="37"/>
        <v>29713722.240000002</v>
      </c>
      <c r="AI65" s="85">
        <v>0.20929799519232214</v>
      </c>
      <c r="AJ65" s="79">
        <f t="shared" si="38"/>
        <v>6.4041532611229615</v>
      </c>
      <c r="AK65" s="79">
        <f t="shared" si="39"/>
        <v>7.1240247684610427</v>
      </c>
      <c r="AL65" s="86">
        <v>53722697</v>
      </c>
      <c r="AM65" s="77">
        <v>321141762.5999999</v>
      </c>
      <c r="AN65" s="77">
        <v>202980.42</v>
      </c>
      <c r="AO65" s="77">
        <v>21156857.669999998</v>
      </c>
      <c r="AP65" s="77">
        <v>33385621.569999993</v>
      </c>
      <c r="AQ65" s="77">
        <f t="shared" si="11"/>
        <v>54745459.659999996</v>
      </c>
      <c r="AR65" s="78">
        <v>0.17047131838841065</v>
      </c>
      <c r="AS65" s="79">
        <f t="shared" si="40"/>
        <v>5.9777669501588857</v>
      </c>
      <c r="AT65" s="82">
        <f t="shared" si="41"/>
        <v>6.3753612498270504</v>
      </c>
      <c r="AU65" s="77">
        <v>4384283</v>
      </c>
      <c r="AV65" s="77">
        <v>47862738.68000003</v>
      </c>
      <c r="AW65" s="77">
        <v>9915848.2300000004</v>
      </c>
      <c r="AX65" s="77">
        <v>2274969.9500000002</v>
      </c>
      <c r="AY65" s="77">
        <v>4629858.42</v>
      </c>
      <c r="AZ65" s="77">
        <f t="shared" si="42"/>
        <v>16820676.600000001</v>
      </c>
      <c r="BA65" s="78">
        <v>0.35143573192623612</v>
      </c>
      <c r="BB65" s="79">
        <f t="shared" si="43"/>
        <v>10.916890784650541</v>
      </c>
      <c r="BC65" s="79">
        <f t="shared" si="28"/>
        <v>13.697463612636327</v>
      </c>
      <c r="BD65" s="86">
        <v>40893978</v>
      </c>
      <c r="BE65" s="110">
        <v>1862821</v>
      </c>
      <c r="BF65" s="88">
        <v>12544882.83</v>
      </c>
      <c r="BG65" s="77">
        <v>0</v>
      </c>
      <c r="BH65" s="88">
        <v>887754.35</v>
      </c>
      <c r="BI65" s="88">
        <v>0</v>
      </c>
      <c r="BJ65" s="88">
        <f t="shared" si="44"/>
        <v>887754.35</v>
      </c>
      <c r="BK65" s="78">
        <v>7.0766252824379705E-2</v>
      </c>
      <c r="BL65" s="79">
        <f t="shared" si="45"/>
        <v>6.7343469018225584</v>
      </c>
      <c r="BM65" s="87">
        <f t="shared" si="46"/>
        <v>7.2109113972840113</v>
      </c>
      <c r="BN65" s="81"/>
      <c r="BO65" s="81"/>
      <c r="BP65" s="77"/>
      <c r="BQ65" s="77"/>
      <c r="BR65" s="77"/>
      <c r="BS65" s="77"/>
      <c r="BT65" s="89"/>
      <c r="BU65" s="79"/>
      <c r="BV65" s="82"/>
    </row>
    <row r="66" spans="1:74">
      <c r="A66" s="7">
        <v>38473</v>
      </c>
      <c r="B66" s="75">
        <v>10231336</v>
      </c>
      <c r="C66" s="76">
        <v>63628976.499999985</v>
      </c>
      <c r="D66" s="76">
        <v>1696231.62</v>
      </c>
      <c r="E66" s="76">
        <v>904801.52</v>
      </c>
      <c r="F66" s="76">
        <v>5915187.629999998</v>
      </c>
      <c r="G66" s="77">
        <f t="shared" si="29"/>
        <v>8516220.7699999977</v>
      </c>
      <c r="H66" s="78">
        <v>0.13384186322720434</v>
      </c>
      <c r="I66" s="79">
        <f t="shared" si="30"/>
        <v>6.2190291179959276</v>
      </c>
      <c r="J66" s="79">
        <f t="shared" si="31"/>
        <v>6.4732513564210956</v>
      </c>
      <c r="K66" s="80">
        <v>30972567</v>
      </c>
      <c r="L66" s="81">
        <v>195782097.47999999</v>
      </c>
      <c r="M66" s="81">
        <v>236350.87</v>
      </c>
      <c r="N66" s="81">
        <v>3830033.09</v>
      </c>
      <c r="O66" s="81">
        <v>20279009.759999994</v>
      </c>
      <c r="P66" s="77">
        <f t="shared" si="3"/>
        <v>24345393.719999995</v>
      </c>
      <c r="Q66" s="78">
        <v>0.12434943763173742</v>
      </c>
      <c r="R66" s="79">
        <f t="shared" si="32"/>
        <v>6.3211453374206918</v>
      </c>
      <c r="S66" s="82">
        <f t="shared" si="33"/>
        <v>6.4524351966047888</v>
      </c>
      <c r="T66" s="81">
        <v>3801491</v>
      </c>
      <c r="U66" s="81">
        <v>24411074.970000006</v>
      </c>
      <c r="V66" s="81">
        <v>3508860.01</v>
      </c>
      <c r="W66" s="81">
        <v>213340.4</v>
      </c>
      <c r="X66" s="81">
        <v>1930777.61</v>
      </c>
      <c r="Y66" s="81">
        <f t="shared" si="34"/>
        <v>5652978.0199999996</v>
      </c>
      <c r="Z66" s="83">
        <v>0.23157431726981423</v>
      </c>
      <c r="AA66" s="79">
        <f t="shared" si="35"/>
        <v>6.4214475241425024</v>
      </c>
      <c r="AB66" s="79">
        <f t="shared" si="36"/>
        <v>7.4005897633323352</v>
      </c>
      <c r="AC66" s="84">
        <v>23367406</v>
      </c>
      <c r="AD66" s="76">
        <v>146491217.71999997</v>
      </c>
      <c r="AE66" s="76">
        <v>2062343.68</v>
      </c>
      <c r="AF66" s="76">
        <v>14747192.899999999</v>
      </c>
      <c r="AG66" s="76">
        <v>14195581.970000012</v>
      </c>
      <c r="AH66" s="81">
        <f t="shared" si="37"/>
        <v>31005118.550000012</v>
      </c>
      <c r="AI66" s="85">
        <v>0.21165172242108396</v>
      </c>
      <c r="AJ66" s="79">
        <f t="shared" si="38"/>
        <v>6.2690406337785189</v>
      </c>
      <c r="AK66" s="79">
        <f t="shared" si="39"/>
        <v>6.9883988963088148</v>
      </c>
      <c r="AL66" s="86">
        <v>55701895</v>
      </c>
      <c r="AM66" s="77">
        <v>322331818.65000015</v>
      </c>
      <c r="AN66" s="77">
        <v>204335.04</v>
      </c>
      <c r="AO66" s="77">
        <v>21107386.500000004</v>
      </c>
      <c r="AP66" s="77">
        <v>33628211.370000012</v>
      </c>
      <c r="AQ66" s="77">
        <f t="shared" si="11"/>
        <v>54939932.910000011</v>
      </c>
      <c r="AR66" s="78">
        <v>0.1704452670546181</v>
      </c>
      <c r="AS66" s="79">
        <f t="shared" si="40"/>
        <v>5.7867298527276345</v>
      </c>
      <c r="AT66" s="82">
        <f t="shared" si="41"/>
        <v>6.1693330216144382</v>
      </c>
      <c r="AU66" s="77">
        <v>4540768</v>
      </c>
      <c r="AV66" s="77">
        <v>46183105.620000005</v>
      </c>
      <c r="AW66" s="77">
        <v>9235650.6500000004</v>
      </c>
      <c r="AX66" s="77">
        <v>2631644.23</v>
      </c>
      <c r="AY66" s="77">
        <v>4395000.3</v>
      </c>
      <c r="AZ66" s="77">
        <f t="shared" si="42"/>
        <v>16262295.18</v>
      </c>
      <c r="BA66" s="78">
        <v>0.35212649651169126</v>
      </c>
      <c r="BB66" s="79">
        <f t="shared" si="43"/>
        <v>10.170769706798499</v>
      </c>
      <c r="BC66" s="79">
        <f t="shared" si="28"/>
        <v>12.784269202918978</v>
      </c>
      <c r="BD66" s="86">
        <v>42248303</v>
      </c>
      <c r="BE66" s="110">
        <v>1976719</v>
      </c>
      <c r="BF66" s="88">
        <v>12645313.859999999</v>
      </c>
      <c r="BG66" s="77">
        <v>0</v>
      </c>
      <c r="BH66" s="88">
        <v>911930.06</v>
      </c>
      <c r="BI66" s="88">
        <v>0</v>
      </c>
      <c r="BJ66" s="88">
        <f t="shared" si="44"/>
        <v>911930.06</v>
      </c>
      <c r="BK66" s="78">
        <v>7.2116047896971694E-2</v>
      </c>
      <c r="BL66" s="79">
        <f t="shared" si="45"/>
        <v>6.3971226360448803</v>
      </c>
      <c r="BM66" s="87">
        <f t="shared" si="46"/>
        <v>6.8584578384686949</v>
      </c>
      <c r="BN66" s="81"/>
      <c r="BO66" s="81"/>
      <c r="BP66" s="77"/>
      <c r="BQ66" s="77"/>
      <c r="BR66" s="77"/>
      <c r="BS66" s="77"/>
      <c r="BT66" s="89"/>
      <c r="BU66" s="79"/>
      <c r="BV66" s="82"/>
    </row>
    <row r="67" spans="1:74">
      <c r="A67" s="7">
        <v>38504</v>
      </c>
      <c r="B67" s="75">
        <v>9606257</v>
      </c>
      <c r="C67" s="76">
        <v>56726110.009999968</v>
      </c>
      <c r="D67" s="76">
        <v>1396881.57</v>
      </c>
      <c r="E67" s="76">
        <v>880494.23</v>
      </c>
      <c r="F67" s="76">
        <v>5311688.92</v>
      </c>
      <c r="G67" s="77">
        <f t="shared" si="29"/>
        <v>7589064.7199999997</v>
      </c>
      <c r="H67" s="78">
        <v>0.13378433174180562</v>
      </c>
      <c r="I67" s="79">
        <f t="shared" si="30"/>
        <v>5.9051210070686189</v>
      </c>
      <c r="J67" s="79">
        <f t="shared" si="31"/>
        <v>6.1421931362027857</v>
      </c>
      <c r="K67" s="80">
        <v>30163092</v>
      </c>
      <c r="L67" s="81">
        <v>181359175.34999996</v>
      </c>
      <c r="M67" s="81">
        <v>205252.61</v>
      </c>
      <c r="N67" s="81">
        <v>3830585.54</v>
      </c>
      <c r="O67" s="81">
        <v>18452809.470000003</v>
      </c>
      <c r="P67" s="77">
        <f t="shared" si="3"/>
        <v>22488647.620000001</v>
      </c>
      <c r="Q67" s="78">
        <v>0.12400060585079195</v>
      </c>
      <c r="R67" s="79">
        <f t="shared" si="32"/>
        <v>6.012618843916929</v>
      </c>
      <c r="S67" s="82">
        <f t="shared" si="33"/>
        <v>6.1464193889671517</v>
      </c>
      <c r="T67" s="81">
        <v>3771914</v>
      </c>
      <c r="U67" s="81">
        <v>23958727.669999994</v>
      </c>
      <c r="V67" s="81">
        <v>3473817.39</v>
      </c>
      <c r="W67" s="81">
        <v>202097.46</v>
      </c>
      <c r="X67" s="81">
        <v>1896034.38</v>
      </c>
      <c r="Y67" s="81">
        <f t="shared" si="34"/>
        <v>5571949.2300000004</v>
      </c>
      <c r="Z67" s="83">
        <v>0.23256448784535982</v>
      </c>
      <c r="AA67" s="79">
        <f t="shared" si="35"/>
        <v>6.3518753794492646</v>
      </c>
      <c r="AB67" s="79">
        <f t="shared" si="36"/>
        <v>7.3264243352313958</v>
      </c>
      <c r="AC67" s="84">
        <v>21572241</v>
      </c>
      <c r="AD67" s="76">
        <v>121597556.59999996</v>
      </c>
      <c r="AE67" s="76">
        <v>2244048.34</v>
      </c>
      <c r="AF67" s="76">
        <v>13490063.479999997</v>
      </c>
      <c r="AG67" s="76">
        <v>11665301.949999996</v>
      </c>
      <c r="AH67" s="81">
        <f t="shared" si="37"/>
        <v>27399413.769999992</v>
      </c>
      <c r="AI67" s="85">
        <v>0.22532865409566968</v>
      </c>
      <c r="AJ67" s="79">
        <f t="shared" si="38"/>
        <v>5.6367605294229728</v>
      </c>
      <c r="AK67" s="79">
        <f t="shared" si="39"/>
        <v>6.3661289719505714</v>
      </c>
      <c r="AL67" s="86">
        <v>52744218</v>
      </c>
      <c r="AM67" s="77">
        <v>279198557.03999984</v>
      </c>
      <c r="AN67" s="77">
        <v>178308.26</v>
      </c>
      <c r="AO67" s="77">
        <v>20799598.300000012</v>
      </c>
      <c r="AP67" s="77">
        <v>28800976.869999994</v>
      </c>
      <c r="AQ67" s="77">
        <f t="shared" si="11"/>
        <v>49778883.430000007</v>
      </c>
      <c r="AR67" s="78">
        <v>0.17829205121167002</v>
      </c>
      <c r="AS67" s="79">
        <f t="shared" si="40"/>
        <v>5.2934438622258053</v>
      </c>
      <c r="AT67" s="82">
        <f t="shared" si="41"/>
        <v>5.6911728902682723</v>
      </c>
      <c r="AU67" s="77">
        <v>4018242</v>
      </c>
      <c r="AV67" s="77">
        <v>43253857.970000029</v>
      </c>
      <c r="AW67" s="77">
        <v>8108644.2499999972</v>
      </c>
      <c r="AX67" s="77">
        <v>2355261.4500000002</v>
      </c>
      <c r="AY67" s="77">
        <v>4149168.81</v>
      </c>
      <c r="AZ67" s="77">
        <f t="shared" si="42"/>
        <v>14613074.509999998</v>
      </c>
      <c r="BA67" s="78">
        <v>0.33784441887554445</v>
      </c>
      <c r="BB67" s="79">
        <f t="shared" si="43"/>
        <v>10.764373566848395</v>
      </c>
      <c r="BC67" s="79">
        <f t="shared" si="28"/>
        <v>13.36847399186013</v>
      </c>
      <c r="BD67" s="86">
        <v>40607056</v>
      </c>
      <c r="BE67" s="110">
        <v>2023082</v>
      </c>
      <c r="BF67" s="88">
        <v>12046341.539999999</v>
      </c>
      <c r="BG67" s="77">
        <v>0</v>
      </c>
      <c r="BH67" s="88">
        <v>927667.13</v>
      </c>
      <c r="BI67" s="88">
        <v>0</v>
      </c>
      <c r="BJ67" s="88">
        <f t="shared" si="44"/>
        <v>927667.13</v>
      </c>
      <c r="BK67" s="78">
        <v>7.7008204268463734E-2</v>
      </c>
      <c r="BL67" s="79">
        <f t="shared" si="45"/>
        <v>5.9544504572726167</v>
      </c>
      <c r="BM67" s="87">
        <f t="shared" si="46"/>
        <v>6.4129919943927138</v>
      </c>
      <c r="BN67" s="81"/>
      <c r="BO67" s="81"/>
      <c r="BP67" s="77"/>
      <c r="BQ67" s="77"/>
      <c r="BR67" s="77"/>
      <c r="BS67" s="77"/>
      <c r="BT67" s="89"/>
      <c r="BU67" s="79"/>
      <c r="BV67" s="82"/>
    </row>
    <row r="68" spans="1:74">
      <c r="A68" s="7">
        <v>38534</v>
      </c>
      <c r="B68" s="75">
        <v>10494620</v>
      </c>
      <c r="C68" s="76">
        <v>70459674.560000017</v>
      </c>
      <c r="D68" s="76">
        <v>1666607.87</v>
      </c>
      <c r="E68" s="76">
        <v>1143299.49</v>
      </c>
      <c r="F68" s="76">
        <v>6593364.200000002</v>
      </c>
      <c r="G68" s="77">
        <f t="shared" si="29"/>
        <v>9403271.5600000024</v>
      </c>
      <c r="H68" s="78">
        <v>0.13345607425411302</v>
      </c>
      <c r="I68" s="79">
        <f t="shared" si="30"/>
        <v>6.7138852631157695</v>
      </c>
      <c r="J68" s="79">
        <f t="shared" si="31"/>
        <v>6.9816326765523682</v>
      </c>
      <c r="K68" s="80">
        <v>30584309</v>
      </c>
      <c r="L68" s="81">
        <v>205196974.49999982</v>
      </c>
      <c r="M68" s="81">
        <v>139071.09</v>
      </c>
      <c r="N68" s="81">
        <v>3747477.12</v>
      </c>
      <c r="O68" s="81">
        <v>20527538.410000004</v>
      </c>
      <c r="P68" s="77">
        <f t="shared" si="3"/>
        <v>24414086.620000005</v>
      </c>
      <c r="Q68" s="78">
        <v>0.11897878455318073</v>
      </c>
      <c r="R68" s="79">
        <f t="shared" si="32"/>
        <v>6.709223821273838</v>
      </c>
      <c r="S68" s="82">
        <f t="shared" si="33"/>
        <v>6.8363003627121293</v>
      </c>
      <c r="T68" s="81">
        <v>4244414</v>
      </c>
      <c r="U68" s="81">
        <v>25888838.809999991</v>
      </c>
      <c r="V68" s="81">
        <v>3742832.18</v>
      </c>
      <c r="W68" s="81">
        <v>208767.77</v>
      </c>
      <c r="X68" s="81">
        <v>1812781.16</v>
      </c>
      <c r="Y68" s="81">
        <f t="shared" si="34"/>
        <v>5764381.1100000003</v>
      </c>
      <c r="Z68" s="83">
        <v>0.22265892851762095</v>
      </c>
      <c r="AA68" s="79">
        <f t="shared" si="35"/>
        <v>6.0995083914999793</v>
      </c>
      <c r="AB68" s="79">
        <f t="shared" si="36"/>
        <v>7.0305202932607402</v>
      </c>
      <c r="AC68" s="84">
        <v>23107178</v>
      </c>
      <c r="AD68" s="76">
        <v>144811867.21999994</v>
      </c>
      <c r="AE68" s="76">
        <v>2273787.2400000002</v>
      </c>
      <c r="AF68" s="76">
        <v>13315886.169999989</v>
      </c>
      <c r="AG68" s="76">
        <v>14037854.020000001</v>
      </c>
      <c r="AH68" s="81">
        <f t="shared" si="37"/>
        <v>29627527.429999992</v>
      </c>
      <c r="AI68" s="85">
        <v>0.20459322843334043</v>
      </c>
      <c r="AJ68" s="79">
        <f t="shared" si="38"/>
        <v>6.2669646297786752</v>
      </c>
      <c r="AK68" s="79">
        <f t="shared" si="39"/>
        <v>6.9416326229884033</v>
      </c>
      <c r="AL68" s="86">
        <v>54929020</v>
      </c>
      <c r="AM68" s="77">
        <v>329049497.97999966</v>
      </c>
      <c r="AN68" s="77">
        <v>164135.43</v>
      </c>
      <c r="AO68" s="77">
        <v>21081821.430000003</v>
      </c>
      <c r="AP68" s="77">
        <v>34596792.060000002</v>
      </c>
      <c r="AQ68" s="77">
        <f t="shared" si="11"/>
        <v>55842748.920000002</v>
      </c>
      <c r="AR68" s="78">
        <v>0.16970926642591097</v>
      </c>
      <c r="AS68" s="79">
        <f t="shared" si="40"/>
        <v>5.9904490919371884</v>
      </c>
      <c r="AT68" s="82">
        <f t="shared" si="41"/>
        <v>6.3772383858295614</v>
      </c>
      <c r="AU68" s="77">
        <v>4379032</v>
      </c>
      <c r="AV68" s="77">
        <v>49888946.510000013</v>
      </c>
      <c r="AW68" s="77">
        <v>9751370.0399999972</v>
      </c>
      <c r="AX68" s="77">
        <v>2399219.81</v>
      </c>
      <c r="AY68" s="77">
        <v>4788946.6500000004</v>
      </c>
      <c r="AZ68" s="77">
        <f t="shared" si="42"/>
        <v>16939536.5</v>
      </c>
      <c r="BA68" s="78">
        <v>0.33954488288512058</v>
      </c>
      <c r="BB68" s="79">
        <f t="shared" si="43"/>
        <v>11.392688272202626</v>
      </c>
      <c r="BC68" s="79">
        <f t="shared" si="28"/>
        <v>14.167408769792049</v>
      </c>
      <c r="BD68" s="86">
        <v>42130806</v>
      </c>
      <c r="BE68" s="110">
        <v>2123859</v>
      </c>
      <c r="BF68" s="88">
        <v>14056052.060000001</v>
      </c>
      <c r="BG68" s="77">
        <v>0</v>
      </c>
      <c r="BH68" s="88">
        <v>964752.42</v>
      </c>
      <c r="BI68" s="88">
        <v>0</v>
      </c>
      <c r="BJ68" s="88">
        <f t="shared" si="44"/>
        <v>964752.42</v>
      </c>
      <c r="BK68" s="78">
        <v>6.863608756440534E-2</v>
      </c>
      <c r="BL68" s="79">
        <f t="shared" si="45"/>
        <v>6.6181663001169104</v>
      </c>
      <c r="BM68" s="87">
        <f t="shared" si="46"/>
        <v>7.0724113418075305</v>
      </c>
      <c r="BN68" s="81"/>
      <c r="BO68" s="81"/>
      <c r="BP68" s="77"/>
      <c r="BQ68" s="77"/>
      <c r="BR68" s="77"/>
      <c r="BS68" s="77"/>
      <c r="BT68" s="89"/>
      <c r="BU68" s="79"/>
      <c r="BV68" s="82"/>
    </row>
    <row r="69" spans="1:74">
      <c r="A69" s="7">
        <v>38565</v>
      </c>
      <c r="B69" s="75">
        <v>10162505</v>
      </c>
      <c r="C69" s="76">
        <v>73574999.680000007</v>
      </c>
      <c r="D69" s="76">
        <v>1683611.01</v>
      </c>
      <c r="E69" s="76">
        <v>1059819.46</v>
      </c>
      <c r="F69" s="76">
        <v>6755506.8800000027</v>
      </c>
      <c r="G69" s="77">
        <f t="shared" si="29"/>
        <v>9498937.3500000015</v>
      </c>
      <c r="H69" s="78">
        <v>0.12910550310993901</v>
      </c>
      <c r="I69" s="79">
        <f t="shared" si="30"/>
        <v>7.2398488049944385</v>
      </c>
      <c r="J69" s="79">
        <f t="shared" si="31"/>
        <v>7.5098049299852745</v>
      </c>
      <c r="K69" s="80">
        <v>30791391</v>
      </c>
      <c r="L69" s="81">
        <v>226743384.38999996</v>
      </c>
      <c r="M69" s="81">
        <v>171249.71</v>
      </c>
      <c r="N69" s="81">
        <v>3610552.82</v>
      </c>
      <c r="O69" s="81">
        <v>23016299.879999988</v>
      </c>
      <c r="P69" s="77">
        <f t="shared" si="3"/>
        <v>26798102.409999989</v>
      </c>
      <c r="Q69" s="78">
        <v>0.11818692078754149</v>
      </c>
      <c r="R69" s="79">
        <f t="shared" si="32"/>
        <v>7.3638564880034147</v>
      </c>
      <c r="S69" s="82">
        <f t="shared" si="33"/>
        <v>7.4866766142523398</v>
      </c>
      <c r="T69" s="81">
        <v>4133381</v>
      </c>
      <c r="U69" s="81">
        <v>30183909.399999991</v>
      </c>
      <c r="V69" s="81">
        <v>4410385.03</v>
      </c>
      <c r="W69" s="81">
        <v>211297.03</v>
      </c>
      <c r="X69" s="81">
        <v>2127013.5</v>
      </c>
      <c r="Y69" s="81">
        <f t="shared" si="34"/>
        <v>6748695.5600000005</v>
      </c>
      <c r="Z69" s="83">
        <v>0.22358586724355861</v>
      </c>
      <c r="AA69" s="79">
        <f t="shared" si="35"/>
        <v>7.3024745117858698</v>
      </c>
      <c r="AB69" s="79">
        <f t="shared" si="36"/>
        <v>8.4206105026369436</v>
      </c>
      <c r="AC69" s="84">
        <v>23451978</v>
      </c>
      <c r="AD69" s="76">
        <v>153271130.47999993</v>
      </c>
      <c r="AE69" s="76">
        <v>2688553.27</v>
      </c>
      <c r="AF69" s="76">
        <v>14629439.840000011</v>
      </c>
      <c r="AG69" s="76">
        <v>14833485.120000007</v>
      </c>
      <c r="AH69" s="81">
        <f t="shared" si="37"/>
        <v>32151478.230000019</v>
      </c>
      <c r="AI69" s="85">
        <v>0.20976865068660383</v>
      </c>
      <c r="AJ69" s="79">
        <f t="shared" si="38"/>
        <v>6.5355310532868458</v>
      </c>
      <c r="AK69" s="79">
        <f t="shared" si="39"/>
        <v>7.2739759345672228</v>
      </c>
      <c r="AL69" s="86">
        <v>54795342</v>
      </c>
      <c r="AM69" s="77">
        <v>344328114.04000026</v>
      </c>
      <c r="AN69" s="77">
        <v>192789.7</v>
      </c>
      <c r="AO69" s="77">
        <v>20952878.560000002</v>
      </c>
      <c r="AP69" s="77">
        <v>36564183.129999995</v>
      </c>
      <c r="AQ69" s="77">
        <f t="shared" si="11"/>
        <v>57709851.390000001</v>
      </c>
      <c r="AR69" s="78">
        <v>0.16760133441585867</v>
      </c>
      <c r="AS69" s="79">
        <f t="shared" si="40"/>
        <v>6.2838938762349592</v>
      </c>
      <c r="AT69" s="82">
        <f t="shared" si="41"/>
        <v>6.6697965367202245</v>
      </c>
      <c r="AU69" s="77">
        <v>4445278</v>
      </c>
      <c r="AV69" s="77">
        <v>58381069.759999983</v>
      </c>
      <c r="AW69" s="77">
        <v>10709248.139999997</v>
      </c>
      <c r="AX69" s="77">
        <v>2710503.8</v>
      </c>
      <c r="AY69" s="77">
        <v>5675794.6900000004</v>
      </c>
      <c r="AZ69" s="77">
        <f t="shared" si="42"/>
        <v>19095546.629999999</v>
      </c>
      <c r="BA69" s="78">
        <v>0.32708456197360369</v>
      </c>
      <c r="BB69" s="79">
        <f t="shared" si="43"/>
        <v>13.133277549795531</v>
      </c>
      <c r="BC69" s="79">
        <f t="shared" si="28"/>
        <v>16.152155545727393</v>
      </c>
      <c r="BD69" s="86">
        <v>42328026</v>
      </c>
      <c r="BE69" s="110">
        <v>2164246</v>
      </c>
      <c r="BF69" s="88">
        <v>16464220.1</v>
      </c>
      <c r="BG69" s="77">
        <v>0</v>
      </c>
      <c r="BH69" s="88">
        <v>1018489.83</v>
      </c>
      <c r="BI69" s="88">
        <v>0</v>
      </c>
      <c r="BJ69" s="88">
        <f t="shared" si="44"/>
        <v>1018489.83</v>
      </c>
      <c r="BK69" s="78">
        <v>6.186080019666404E-2</v>
      </c>
      <c r="BL69" s="79">
        <f t="shared" si="45"/>
        <v>7.6073700032251415</v>
      </c>
      <c r="BM69" s="87">
        <f t="shared" si="46"/>
        <v>8.0779679990167477</v>
      </c>
      <c r="BN69" s="81"/>
      <c r="BO69" s="81"/>
      <c r="BP69" s="77"/>
      <c r="BQ69" s="77"/>
      <c r="BR69" s="77"/>
      <c r="BS69" s="77"/>
      <c r="BT69" s="89"/>
      <c r="BU69" s="79"/>
      <c r="BV69" s="82"/>
    </row>
    <row r="70" spans="1:74">
      <c r="A70" s="7">
        <v>38596</v>
      </c>
      <c r="B70" s="75">
        <v>9553476</v>
      </c>
      <c r="C70" s="76">
        <v>86578265.499999955</v>
      </c>
      <c r="D70" s="76">
        <v>1962190.93</v>
      </c>
      <c r="E70" s="76">
        <v>2203960.7000000002</v>
      </c>
      <c r="F70" s="76">
        <v>8064337.3699999982</v>
      </c>
      <c r="G70" s="77">
        <f t="shared" si="29"/>
        <v>12230488.999999998</v>
      </c>
      <c r="H70" s="78">
        <v>0.14126511924635415</v>
      </c>
      <c r="I70" s="79">
        <f t="shared" si="30"/>
        <v>9.0624884073608349</v>
      </c>
      <c r="J70" s="79">
        <f t="shared" si="31"/>
        <v>9.4985759246163344</v>
      </c>
      <c r="K70" s="80">
        <v>28600567</v>
      </c>
      <c r="L70" s="81">
        <v>260506866.08000013</v>
      </c>
      <c r="M70" s="81">
        <v>158919.29999999999</v>
      </c>
      <c r="N70" s="81">
        <v>3869252.98</v>
      </c>
      <c r="O70" s="81">
        <v>26076989.849999998</v>
      </c>
      <c r="P70" s="77">
        <f t="shared" si="3"/>
        <v>30105162.129999999</v>
      </c>
      <c r="Q70" s="78">
        <v>0.11556379523891276</v>
      </c>
      <c r="R70" s="79">
        <f t="shared" si="32"/>
        <v>9.1084511044833523</v>
      </c>
      <c r="S70" s="82">
        <f t="shared" si="33"/>
        <v>9.2492934968736851</v>
      </c>
      <c r="T70" s="81">
        <v>3910505</v>
      </c>
      <c r="U70" s="81">
        <v>32908375.839999992</v>
      </c>
      <c r="V70" s="81">
        <v>4624436.13</v>
      </c>
      <c r="W70" s="81">
        <v>198683.32</v>
      </c>
      <c r="X70" s="81">
        <v>2425864</v>
      </c>
      <c r="Y70" s="81">
        <f t="shared" si="34"/>
        <v>7248983.4500000002</v>
      </c>
      <c r="Z70" s="83">
        <v>0.22027776409399372</v>
      </c>
      <c r="AA70" s="79">
        <f t="shared" si="35"/>
        <v>8.4153775126230475</v>
      </c>
      <c r="AB70" s="79">
        <f t="shared" si="36"/>
        <v>9.6487526010067732</v>
      </c>
      <c r="AC70" s="84">
        <v>23447614</v>
      </c>
      <c r="AD70" s="76">
        <v>197976350.86999995</v>
      </c>
      <c r="AE70" s="76">
        <v>3106431.12</v>
      </c>
      <c r="AF70" s="76">
        <v>15659908.039999999</v>
      </c>
      <c r="AG70" s="76">
        <v>19446750.170000006</v>
      </c>
      <c r="AH70" s="81">
        <f t="shared" si="37"/>
        <v>38213089.330000006</v>
      </c>
      <c r="AI70" s="85">
        <v>0.19301845479055421</v>
      </c>
      <c r="AJ70" s="79">
        <f t="shared" si="38"/>
        <v>8.4433474071178392</v>
      </c>
      <c r="AK70" s="79">
        <f t="shared" si="39"/>
        <v>9.2436991682821095</v>
      </c>
      <c r="AL70" s="86">
        <v>54052845</v>
      </c>
      <c r="AM70" s="77">
        <v>439014869.06999975</v>
      </c>
      <c r="AN70" s="77">
        <v>223245.52</v>
      </c>
      <c r="AO70" s="77">
        <v>23760134.949999992</v>
      </c>
      <c r="AP70" s="77">
        <v>46933818.109999992</v>
      </c>
      <c r="AQ70" s="77">
        <f t="shared" si="11"/>
        <v>70917198.579999983</v>
      </c>
      <c r="AR70" s="78">
        <v>0.16153712226246356</v>
      </c>
      <c r="AS70" s="79">
        <f t="shared" si="40"/>
        <v>8.1219567456625033</v>
      </c>
      <c r="AT70" s="82">
        <f t="shared" si="41"/>
        <v>8.5656592088723489</v>
      </c>
      <c r="AU70" s="77">
        <v>4389948</v>
      </c>
      <c r="AV70" s="77">
        <v>69660348.900000021</v>
      </c>
      <c r="AW70" s="77">
        <v>12294489.440000001</v>
      </c>
      <c r="AX70" s="77">
        <v>2628269.9300000002</v>
      </c>
      <c r="AY70" s="77">
        <v>6938628.3699999992</v>
      </c>
      <c r="AZ70" s="77">
        <f t="shared" si="42"/>
        <v>21861387.740000002</v>
      </c>
      <c r="BA70" s="78">
        <v>0.31382828373976168</v>
      </c>
      <c r="BB70" s="79">
        <f t="shared" si="43"/>
        <v>15.868148984908254</v>
      </c>
      <c r="BC70" s="79">
        <f t="shared" si="28"/>
        <v>19.267451065479598</v>
      </c>
      <c r="BD70" s="86">
        <v>41607227</v>
      </c>
      <c r="BE70" s="110">
        <v>2169211</v>
      </c>
      <c r="BF70" s="88">
        <v>19477463.649999999</v>
      </c>
      <c r="BG70" s="77">
        <v>0</v>
      </c>
      <c r="BH70" s="88">
        <v>1095630.17</v>
      </c>
      <c r="BI70" s="88">
        <v>0</v>
      </c>
      <c r="BJ70" s="88">
        <f t="shared" si="44"/>
        <v>1095630.17</v>
      </c>
      <c r="BK70" s="78">
        <v>5.625117262123603E-2</v>
      </c>
      <c r="BL70" s="79">
        <f t="shared" si="45"/>
        <v>8.9790544349996377</v>
      </c>
      <c r="BM70" s="87">
        <f t="shared" si="46"/>
        <v>9.4841367759982784</v>
      </c>
      <c r="BN70" s="81"/>
      <c r="BO70" s="81"/>
      <c r="BP70" s="77"/>
      <c r="BQ70" s="77"/>
      <c r="BR70" s="77"/>
      <c r="BS70" s="77"/>
      <c r="BT70" s="89"/>
      <c r="BU70" s="79"/>
      <c r="BV70" s="82"/>
    </row>
    <row r="71" spans="1:74">
      <c r="A71" s="7">
        <v>38626</v>
      </c>
      <c r="B71" s="75">
        <v>10276753</v>
      </c>
      <c r="C71" s="76">
        <v>105132171.96000005</v>
      </c>
      <c r="D71" s="76">
        <v>2370056.17</v>
      </c>
      <c r="E71" s="76">
        <v>776122.08</v>
      </c>
      <c r="F71" s="76">
        <v>10109037.189999998</v>
      </c>
      <c r="G71" s="77">
        <f t="shared" si="29"/>
        <v>13255215.439999998</v>
      </c>
      <c r="H71" s="78">
        <v>0.12608143818281667</v>
      </c>
      <c r="I71" s="79">
        <f t="shared" si="30"/>
        <v>10.230096214241994</v>
      </c>
      <c r="J71" s="79">
        <f t="shared" si="31"/>
        <v>10.536241379937813</v>
      </c>
      <c r="K71" s="80">
        <v>31064543</v>
      </c>
      <c r="L71" s="81">
        <v>307996958.87000012</v>
      </c>
      <c r="M71" s="81">
        <v>177254.99</v>
      </c>
      <c r="N71" s="81">
        <v>3900062.59</v>
      </c>
      <c r="O71" s="81">
        <v>30972335.339999985</v>
      </c>
      <c r="P71" s="77">
        <f t="shared" si="3"/>
        <v>35049652.919999987</v>
      </c>
      <c r="Q71" s="78">
        <v>0.11379869804102127</v>
      </c>
      <c r="R71" s="79">
        <f t="shared" si="32"/>
        <v>9.9147429553365747</v>
      </c>
      <c r="S71" s="82">
        <f t="shared" si="33"/>
        <v>10.045996055696042</v>
      </c>
      <c r="T71" s="81">
        <v>4192002</v>
      </c>
      <c r="U71" s="81">
        <v>35180794.879999988</v>
      </c>
      <c r="V71" s="81">
        <v>5097499.8</v>
      </c>
      <c r="W71" s="81">
        <v>211699.74</v>
      </c>
      <c r="X71" s="81">
        <v>2869406.77</v>
      </c>
      <c r="Y71" s="81">
        <f t="shared" si="34"/>
        <v>8178606.3100000005</v>
      </c>
      <c r="Z71" s="83">
        <v>0.23247360777085438</v>
      </c>
      <c r="AA71" s="79">
        <f t="shared" si="35"/>
        <v>8.3923611868505752</v>
      </c>
      <c r="AB71" s="79">
        <f t="shared" si="36"/>
        <v>9.6588681064560529</v>
      </c>
      <c r="AC71" s="84">
        <v>24299465</v>
      </c>
      <c r="AD71" s="76">
        <v>241648843.10000002</v>
      </c>
      <c r="AE71" s="76">
        <v>3299063.97</v>
      </c>
      <c r="AF71" s="76">
        <v>19206091.689999998</v>
      </c>
      <c r="AG71" s="76">
        <v>23778502.080000013</v>
      </c>
      <c r="AH71" s="81">
        <f t="shared" si="37"/>
        <v>46283657.74000001</v>
      </c>
      <c r="AI71" s="85">
        <v>0.19153270980422904</v>
      </c>
      <c r="AJ71" s="79">
        <f t="shared" si="38"/>
        <v>9.9446157806355</v>
      </c>
      <c r="AK71" s="79">
        <f t="shared" si="39"/>
        <v>10.870774264371665</v>
      </c>
      <c r="AL71" s="86">
        <v>55844096</v>
      </c>
      <c r="AM71" s="77">
        <v>520775866.5399999</v>
      </c>
      <c r="AN71" s="77">
        <v>250097.1</v>
      </c>
      <c r="AO71" s="77">
        <v>27762347.889999986</v>
      </c>
      <c r="AP71" s="77">
        <v>55690668.369999982</v>
      </c>
      <c r="AQ71" s="77">
        <f t="shared" si="11"/>
        <v>83703113.35999997</v>
      </c>
      <c r="AR71" s="78">
        <v>0.16072771174309186</v>
      </c>
      <c r="AS71" s="79">
        <f t="shared" si="40"/>
        <v>9.3255313245647287</v>
      </c>
      <c r="AT71" s="82">
        <f t="shared" si="41"/>
        <v>9.8271500630970898</v>
      </c>
      <c r="AU71" s="77">
        <v>4562079</v>
      </c>
      <c r="AV71" s="77">
        <v>70605344.410000056</v>
      </c>
      <c r="AW71" s="77">
        <v>12712888.690000007</v>
      </c>
      <c r="AX71" s="77">
        <v>3265548.69</v>
      </c>
      <c r="AY71" s="77">
        <v>6957444.7999999989</v>
      </c>
      <c r="AZ71" s="77">
        <f t="shared" si="42"/>
        <v>22935882.180000007</v>
      </c>
      <c r="BA71" s="78">
        <v>0.32484626159194113</v>
      </c>
      <c r="BB71" s="79">
        <f t="shared" si="43"/>
        <v>15.476572065060701</v>
      </c>
      <c r="BC71" s="79">
        <f t="shared" si="28"/>
        <v>18.979018511077967</v>
      </c>
      <c r="BD71" s="86">
        <v>43140328</v>
      </c>
      <c r="BE71" s="110">
        <v>2265522</v>
      </c>
      <c r="BF71" s="88">
        <v>24253027.23</v>
      </c>
      <c r="BG71" s="77">
        <v>0</v>
      </c>
      <c r="BH71" s="88">
        <v>1184639.8700000001</v>
      </c>
      <c r="BI71" s="88">
        <v>0</v>
      </c>
      <c r="BJ71" s="88">
        <f t="shared" si="44"/>
        <v>1184639.8700000001</v>
      </c>
      <c r="BK71" s="78">
        <v>4.8845031128099715E-2</v>
      </c>
      <c r="BL71" s="79">
        <f t="shared" si="45"/>
        <v>10.705271116325509</v>
      </c>
      <c r="BM71" s="87">
        <f t="shared" si="46"/>
        <v>11.228170417237177</v>
      </c>
      <c r="BN71" s="81"/>
      <c r="BO71" s="81"/>
      <c r="BP71" s="77"/>
      <c r="BQ71" s="77"/>
      <c r="BR71" s="77"/>
      <c r="BS71" s="77"/>
      <c r="BT71" s="89"/>
      <c r="BU71" s="79"/>
      <c r="BV71" s="82"/>
    </row>
    <row r="72" spans="1:74">
      <c r="A72" s="7">
        <v>38657</v>
      </c>
      <c r="B72" s="75">
        <v>8523491</v>
      </c>
      <c r="C72" s="76">
        <v>83531963.63000001</v>
      </c>
      <c r="D72" s="76">
        <v>2341998.85</v>
      </c>
      <c r="E72" s="76">
        <v>1170180.1399999999</v>
      </c>
      <c r="F72" s="76">
        <v>8361593.8000000017</v>
      </c>
      <c r="G72" s="77">
        <f t="shared" si="29"/>
        <v>11873772.790000003</v>
      </c>
      <c r="H72" s="78">
        <v>0.14214645836166603</v>
      </c>
      <c r="I72" s="79">
        <f t="shared" si="30"/>
        <v>9.8002055296356865</v>
      </c>
      <c r="J72" s="79">
        <f t="shared" si="31"/>
        <v>10.212264272936993</v>
      </c>
      <c r="K72" s="80">
        <v>29436653</v>
      </c>
      <c r="L72" s="81">
        <v>285680714.95999998</v>
      </c>
      <c r="M72" s="81">
        <v>201584.89</v>
      </c>
      <c r="N72" s="81">
        <v>3673457.13</v>
      </c>
      <c r="O72" s="81">
        <v>28594486.659999993</v>
      </c>
      <c r="P72" s="77">
        <f t="shared" ref="P72:P127" si="47">SUM(M72:O72)</f>
        <v>32469528.679999992</v>
      </c>
      <c r="Q72" s="78">
        <v>0.11365670477458116</v>
      </c>
      <c r="R72" s="79">
        <f t="shared" si="32"/>
        <v>9.7049319757922206</v>
      </c>
      <c r="S72" s="82">
        <f t="shared" si="33"/>
        <v>9.8365720104116434</v>
      </c>
      <c r="T72" s="81">
        <v>3801898</v>
      </c>
      <c r="U72" s="81">
        <v>29404263.920000009</v>
      </c>
      <c r="V72" s="81">
        <v>4344972.57</v>
      </c>
      <c r="W72" s="81">
        <v>226230.01</v>
      </c>
      <c r="X72" s="81">
        <v>2349095.69</v>
      </c>
      <c r="Y72" s="81">
        <f t="shared" si="34"/>
        <v>6920298.2699999996</v>
      </c>
      <c r="Z72" s="83">
        <v>0.23535016175980497</v>
      </c>
      <c r="AA72" s="79">
        <f t="shared" si="35"/>
        <v>7.7341012094485464</v>
      </c>
      <c r="AB72" s="79">
        <f t="shared" si="36"/>
        <v>8.93644871587823</v>
      </c>
      <c r="AC72" s="84">
        <v>22587670</v>
      </c>
      <c r="AD72" s="76">
        <v>231988697.19000003</v>
      </c>
      <c r="AE72" s="76">
        <v>2869234.47</v>
      </c>
      <c r="AF72" s="76">
        <v>22725728.550000004</v>
      </c>
      <c r="AG72" s="76">
        <v>22498602.140000015</v>
      </c>
      <c r="AH72" s="81">
        <f t="shared" si="37"/>
        <v>48093565.160000019</v>
      </c>
      <c r="AI72" s="85">
        <v>0.20730994976281564</v>
      </c>
      <c r="AJ72" s="79">
        <f t="shared" si="38"/>
        <v>10.270589980728426</v>
      </c>
      <c r="AK72" s="79">
        <f t="shared" si="39"/>
        <v>11.403728680735997</v>
      </c>
      <c r="AL72" s="86">
        <v>54232271</v>
      </c>
      <c r="AM72" s="77">
        <v>519810071.71999979</v>
      </c>
      <c r="AN72" s="77">
        <v>271120.14</v>
      </c>
      <c r="AO72" s="77">
        <v>27054713.009999983</v>
      </c>
      <c r="AP72" s="77">
        <v>55719195.399999999</v>
      </c>
      <c r="AQ72" s="77">
        <f t="shared" ref="AQ72:AQ127" si="48">SUM(AN72:AP72)</f>
        <v>83045028.549999982</v>
      </c>
      <c r="AR72" s="78">
        <v>0.15976032991283193</v>
      </c>
      <c r="AS72" s="79">
        <f t="shared" si="40"/>
        <v>9.5848848321325093</v>
      </c>
      <c r="AT72" s="82">
        <f t="shared" si="41"/>
        <v>10.08875149023355</v>
      </c>
      <c r="AU72" s="77">
        <v>4270078</v>
      </c>
      <c r="AV72" s="77">
        <v>58416084.370000035</v>
      </c>
      <c r="AW72" s="77">
        <v>11074198.590000002</v>
      </c>
      <c r="AX72" s="77">
        <v>3262056.15</v>
      </c>
      <c r="AY72" s="77">
        <v>5654961.1499999976</v>
      </c>
      <c r="AZ72" s="77">
        <f t="shared" si="42"/>
        <v>19991215.890000001</v>
      </c>
      <c r="BA72" s="78">
        <v>0.34222108697628872</v>
      </c>
      <c r="BB72" s="79">
        <f t="shared" si="43"/>
        <v>13.680331921337276</v>
      </c>
      <c r="BC72" s="79">
        <f t="shared" ref="BC72:BC103" si="49">(AV72+AW72+AX72)/AU72</f>
        <v>17.037707299491963</v>
      </c>
      <c r="BD72" s="86">
        <v>41323084</v>
      </c>
      <c r="BE72" s="110">
        <v>2184729</v>
      </c>
      <c r="BF72" s="88">
        <v>23319549.469999999</v>
      </c>
      <c r="BG72" s="77">
        <v>0</v>
      </c>
      <c r="BH72" s="88">
        <v>1158271.1000000001</v>
      </c>
      <c r="BI72" s="88">
        <v>0</v>
      </c>
      <c r="BJ72" s="88">
        <f t="shared" si="44"/>
        <v>1158271.1000000001</v>
      </c>
      <c r="BK72" s="78">
        <v>4.9669531630106581E-2</v>
      </c>
      <c r="BL72" s="79">
        <f t="shared" si="45"/>
        <v>10.673886541534442</v>
      </c>
      <c r="BM72" s="87">
        <f t="shared" si="46"/>
        <v>11.204053486725355</v>
      </c>
      <c r="BN72" s="81"/>
      <c r="BO72" s="81"/>
      <c r="BP72" s="77"/>
      <c r="BQ72" s="77"/>
      <c r="BR72" s="77"/>
      <c r="BS72" s="77"/>
      <c r="BT72" s="89"/>
      <c r="BU72" s="79"/>
      <c r="BV72" s="82"/>
    </row>
    <row r="73" spans="1:74">
      <c r="A73" s="7">
        <v>38687</v>
      </c>
      <c r="B73" s="75">
        <v>8407389</v>
      </c>
      <c r="C73" s="76">
        <v>77622790.840000004</v>
      </c>
      <c r="D73" s="76">
        <v>2076458.15</v>
      </c>
      <c r="E73" s="76">
        <v>1054869.06</v>
      </c>
      <c r="F73" s="76">
        <v>7781573.6399999987</v>
      </c>
      <c r="G73" s="77">
        <f t="shared" si="29"/>
        <v>10912900.849999998</v>
      </c>
      <c r="H73" s="78">
        <v>0.14058887514743212</v>
      </c>
      <c r="I73" s="79">
        <f t="shared" si="30"/>
        <v>9.232686966191288</v>
      </c>
      <c r="J73" s="79">
        <f t="shared" si="31"/>
        <v>9.605136392523292</v>
      </c>
      <c r="K73" s="80">
        <v>30319912</v>
      </c>
      <c r="L73" s="81">
        <v>276792910.32999974</v>
      </c>
      <c r="M73" s="81">
        <v>205906.53</v>
      </c>
      <c r="N73" s="81">
        <v>4235890.3899999997</v>
      </c>
      <c r="O73" s="81">
        <v>27811378.75999999</v>
      </c>
      <c r="P73" s="77">
        <f t="shared" si="47"/>
        <v>32253175.679999992</v>
      </c>
      <c r="Q73" s="78">
        <v>0.11652457297965807</v>
      </c>
      <c r="R73" s="79">
        <f t="shared" si="32"/>
        <v>9.1290802667896838</v>
      </c>
      <c r="S73" s="82">
        <f t="shared" si="33"/>
        <v>9.275577951875313</v>
      </c>
      <c r="T73" s="81">
        <v>3610285</v>
      </c>
      <c r="U73" s="81">
        <v>30432465.11999999</v>
      </c>
      <c r="V73" s="81">
        <v>4000093.74</v>
      </c>
      <c r="W73" s="81">
        <v>223000.33</v>
      </c>
      <c r="X73" s="81">
        <v>2492556.7999999998</v>
      </c>
      <c r="Y73" s="81">
        <f t="shared" si="34"/>
        <v>6715650.8700000001</v>
      </c>
      <c r="Z73" s="83">
        <v>0.22067390346194876</v>
      </c>
      <c r="AA73" s="79">
        <f t="shared" si="35"/>
        <v>8.4293802622230629</v>
      </c>
      <c r="AB73" s="79">
        <f t="shared" si="36"/>
        <v>9.5991200666983332</v>
      </c>
      <c r="AC73" s="84">
        <v>22618722</v>
      </c>
      <c r="AD73" s="76">
        <v>202598221.48000014</v>
      </c>
      <c r="AE73" s="76">
        <v>2955615.01</v>
      </c>
      <c r="AF73" s="76">
        <v>18512402.780000009</v>
      </c>
      <c r="AG73" s="76">
        <v>19859000.719999999</v>
      </c>
      <c r="AH73" s="81">
        <f t="shared" si="37"/>
        <v>41327018.510000005</v>
      </c>
      <c r="AI73" s="85">
        <v>0.20398510020523389</v>
      </c>
      <c r="AJ73" s="79">
        <f t="shared" si="38"/>
        <v>8.9571029468420065</v>
      </c>
      <c r="AK73" s="79">
        <f t="shared" si="39"/>
        <v>9.9062289757131339</v>
      </c>
      <c r="AL73" s="86">
        <v>53184152</v>
      </c>
      <c r="AM73" s="77">
        <v>451481122.14000016</v>
      </c>
      <c r="AN73" s="77">
        <v>243235.88</v>
      </c>
      <c r="AO73" s="77">
        <v>23329631.169999991</v>
      </c>
      <c r="AP73" s="77">
        <v>48363170.780000038</v>
      </c>
      <c r="AQ73" s="77">
        <f t="shared" si="48"/>
        <v>71936037.830000028</v>
      </c>
      <c r="AR73" s="78">
        <v>0.15933343456095445</v>
      </c>
      <c r="AS73" s="79">
        <f t="shared" si="40"/>
        <v>8.4890160914853006</v>
      </c>
      <c r="AT73" s="82">
        <f t="shared" si="41"/>
        <v>8.9322471323788371</v>
      </c>
      <c r="AU73" s="77">
        <v>4127919</v>
      </c>
      <c r="AV73" s="77">
        <v>58203673.420000002</v>
      </c>
      <c r="AW73" s="77">
        <v>10865121.380000001</v>
      </c>
      <c r="AX73" s="77">
        <v>3298674.75</v>
      </c>
      <c r="AY73" s="77">
        <v>5624647.2199999997</v>
      </c>
      <c r="AZ73" s="77">
        <f t="shared" si="42"/>
        <v>19788443.350000001</v>
      </c>
      <c r="BA73" s="78">
        <v>0.339986158729292</v>
      </c>
      <c r="BB73" s="79">
        <f t="shared" si="43"/>
        <v>14.100003759763696</v>
      </c>
      <c r="BC73" s="79">
        <f t="shared" si="49"/>
        <v>17.531223250746926</v>
      </c>
      <c r="BD73" s="86">
        <v>40990724</v>
      </c>
      <c r="BE73" s="110">
        <v>2222265</v>
      </c>
      <c r="BF73" s="88">
        <v>20046915.73</v>
      </c>
      <c r="BG73" s="77">
        <v>0</v>
      </c>
      <c r="BH73" s="88">
        <v>1088877.73</v>
      </c>
      <c r="BI73" s="88">
        <v>0</v>
      </c>
      <c r="BJ73" s="88">
        <f t="shared" si="44"/>
        <v>1088877.73</v>
      </c>
      <c r="BK73" s="78">
        <v>5.4316471654066258E-2</v>
      </c>
      <c r="BL73" s="79">
        <f t="shared" si="45"/>
        <v>9.0209384254353111</v>
      </c>
      <c r="BM73" s="87">
        <f t="shared" si="46"/>
        <v>9.5109239717135452</v>
      </c>
      <c r="BN73" s="81"/>
      <c r="BO73" s="81"/>
      <c r="BP73" s="77"/>
      <c r="BQ73" s="77"/>
      <c r="BR73" s="77"/>
      <c r="BS73" s="77"/>
      <c r="BT73" s="89"/>
      <c r="BU73" s="79"/>
      <c r="BV73" s="82"/>
    </row>
    <row r="74" spans="1:74">
      <c r="A74" s="7">
        <v>38718</v>
      </c>
      <c r="B74" s="75">
        <v>8841961</v>
      </c>
      <c r="C74" s="76">
        <v>72526219.780000016</v>
      </c>
      <c r="D74" s="76">
        <v>2107120.06</v>
      </c>
      <c r="E74" s="76">
        <v>1247506.1100000001</v>
      </c>
      <c r="F74" s="76">
        <v>7247708.8500000015</v>
      </c>
      <c r="G74" s="77">
        <f t="shared" si="29"/>
        <v>10602335.020000001</v>
      </c>
      <c r="H74" s="78">
        <v>0.14618623515965637</v>
      </c>
      <c r="I74" s="79">
        <f t="shared" si="30"/>
        <v>8.2025039219241087</v>
      </c>
      <c r="J74" s="79">
        <f t="shared" si="31"/>
        <v>8.581902357406916</v>
      </c>
      <c r="K74" s="80">
        <v>31636703</v>
      </c>
      <c r="L74" s="81">
        <v>259560222.65999988</v>
      </c>
      <c r="M74" s="81">
        <v>212488.45</v>
      </c>
      <c r="N74" s="81">
        <v>4015077.74</v>
      </c>
      <c r="O74" s="81">
        <v>25784009.789999988</v>
      </c>
      <c r="P74" s="77">
        <f t="shared" si="47"/>
        <v>30011575.979999989</v>
      </c>
      <c r="Q74" s="78">
        <v>0.11562471195485303</v>
      </c>
      <c r="R74" s="79">
        <f t="shared" si="32"/>
        <v>8.2044017880118503</v>
      </c>
      <c r="S74" s="82">
        <f t="shared" si="33"/>
        <v>8.3380303203529103</v>
      </c>
      <c r="T74" s="81">
        <v>4041561</v>
      </c>
      <c r="U74" s="81">
        <v>31658382.75</v>
      </c>
      <c r="V74" s="81">
        <v>4579318.71</v>
      </c>
      <c r="W74" s="81">
        <v>254048.42</v>
      </c>
      <c r="X74" s="81">
        <v>2551347.85</v>
      </c>
      <c r="Y74" s="81">
        <f t="shared" si="34"/>
        <v>7384714.9800000004</v>
      </c>
      <c r="Z74" s="83">
        <v>0.23326254655253986</v>
      </c>
      <c r="AA74" s="79">
        <f t="shared" si="35"/>
        <v>7.8332067114661887</v>
      </c>
      <c r="AB74" s="79">
        <f t="shared" si="36"/>
        <v>9.0291226286081052</v>
      </c>
      <c r="AC74" s="84">
        <v>23555094</v>
      </c>
      <c r="AD74" s="76">
        <v>201377492.51000008</v>
      </c>
      <c r="AE74" s="76">
        <v>2865768.67</v>
      </c>
      <c r="AF74" s="76">
        <v>18445631.580000002</v>
      </c>
      <c r="AG74" s="76">
        <v>19707877.039999999</v>
      </c>
      <c r="AH74" s="81">
        <f t="shared" si="37"/>
        <v>41019277.289999999</v>
      </c>
      <c r="AI74" s="85">
        <v>0.20369345540422321</v>
      </c>
      <c r="AJ74" s="79">
        <f t="shared" si="38"/>
        <v>8.5492120095126811</v>
      </c>
      <c r="AK74" s="79">
        <f t="shared" si="39"/>
        <v>9.4539589933285804</v>
      </c>
      <c r="AL74" s="86">
        <v>53967970</v>
      </c>
      <c r="AM74" s="77">
        <v>432886727.40999985</v>
      </c>
      <c r="AN74" s="77">
        <v>238677.17</v>
      </c>
      <c r="AO74" s="77">
        <v>24735797.680000011</v>
      </c>
      <c r="AP74" s="77">
        <v>46378502.390000008</v>
      </c>
      <c r="AQ74" s="77">
        <f t="shared" si="48"/>
        <v>71352977.240000024</v>
      </c>
      <c r="AR74" s="78">
        <v>0.1648305959087987</v>
      </c>
      <c r="AS74" s="79">
        <f t="shared" si="40"/>
        <v>8.0211786252104691</v>
      </c>
      <c r="AT74" s="82">
        <f t="shared" si="41"/>
        <v>8.4839433882727082</v>
      </c>
      <c r="AU74" s="77">
        <v>4569824</v>
      </c>
      <c r="AV74" s="77">
        <v>57145425.900000006</v>
      </c>
      <c r="AW74" s="77">
        <v>10634431.140000004</v>
      </c>
      <c r="AX74" s="77">
        <v>2955008.03</v>
      </c>
      <c r="AY74" s="77">
        <v>5554393.2899999972</v>
      </c>
      <c r="AZ74" s="77">
        <f t="shared" si="42"/>
        <v>19143832.460000001</v>
      </c>
      <c r="BA74" s="78">
        <v>0.33500200862095586</v>
      </c>
      <c r="BB74" s="79">
        <f t="shared" si="43"/>
        <v>12.504951153479873</v>
      </c>
      <c r="BC74" s="79">
        <f t="shared" si="49"/>
        <v>15.478684752410597</v>
      </c>
      <c r="BD74" s="86">
        <v>42437565</v>
      </c>
      <c r="BE74" s="110">
        <v>2210892</v>
      </c>
      <c r="BF74" s="88">
        <v>19240505.960000001</v>
      </c>
      <c r="BG74" s="77">
        <v>0</v>
      </c>
      <c r="BH74" s="88">
        <v>1068461.6499999999</v>
      </c>
      <c r="BI74" s="88">
        <v>0</v>
      </c>
      <c r="BJ74" s="88">
        <f t="shared" si="44"/>
        <v>1068461.6499999999</v>
      </c>
      <c r="BK74" s="78">
        <v>5.5531889453493355E-2</v>
      </c>
      <c r="BL74" s="79">
        <f t="shared" si="45"/>
        <v>8.7025987519969323</v>
      </c>
      <c r="BM74" s="87">
        <f t="shared" si="46"/>
        <v>9.1858705038509338</v>
      </c>
      <c r="BN74" s="81"/>
      <c r="BO74" s="81"/>
      <c r="BP74" s="77"/>
      <c r="BQ74" s="77"/>
      <c r="BR74" s="77"/>
      <c r="BS74" s="77"/>
      <c r="BT74" s="89"/>
      <c r="BU74" s="79"/>
      <c r="BV74" s="82"/>
    </row>
    <row r="75" spans="1:74">
      <c r="A75" s="7">
        <v>38749</v>
      </c>
      <c r="B75" s="75">
        <v>7656495</v>
      </c>
      <c r="C75" s="76">
        <v>51693661.080000028</v>
      </c>
      <c r="D75" s="76">
        <v>1444422.52</v>
      </c>
      <c r="E75" s="76">
        <v>783285.9</v>
      </c>
      <c r="F75" s="76">
        <v>5185980.21</v>
      </c>
      <c r="G75" s="77">
        <f t="shared" si="29"/>
        <v>7413688.6299999999</v>
      </c>
      <c r="H75" s="78">
        <v>0.14341581685473445</v>
      </c>
      <c r="I75" s="79">
        <f t="shared" si="30"/>
        <v>6.7516090691628516</v>
      </c>
      <c r="J75" s="79">
        <f t="shared" si="31"/>
        <v>7.0425657562631505</v>
      </c>
      <c r="K75" s="80">
        <v>28177035</v>
      </c>
      <c r="L75" s="81">
        <v>192086525.15999997</v>
      </c>
      <c r="M75" s="81">
        <v>173496.42</v>
      </c>
      <c r="N75" s="81">
        <v>3365134.81</v>
      </c>
      <c r="O75" s="81">
        <v>19007319.350000009</v>
      </c>
      <c r="P75" s="77">
        <f t="shared" si="47"/>
        <v>22545950.580000009</v>
      </c>
      <c r="Q75" s="78">
        <v>0.11737393115534875</v>
      </c>
      <c r="R75" s="79">
        <f t="shared" si="32"/>
        <v>6.8171305163939344</v>
      </c>
      <c r="S75" s="82">
        <f t="shared" si="33"/>
        <v>6.9427161654872469</v>
      </c>
      <c r="T75" s="81">
        <v>3438630</v>
      </c>
      <c r="U75" s="81">
        <v>23340192.860000003</v>
      </c>
      <c r="V75" s="81">
        <v>3514061.74</v>
      </c>
      <c r="W75" s="81">
        <v>204726.87</v>
      </c>
      <c r="X75" s="81">
        <v>1863879.42</v>
      </c>
      <c r="Y75" s="81">
        <f t="shared" si="34"/>
        <v>5582668.0300000003</v>
      </c>
      <c r="Z75" s="83">
        <v>0.23918688519354403</v>
      </c>
      <c r="AA75" s="79">
        <f t="shared" si="35"/>
        <v>6.7876430031727759</v>
      </c>
      <c r="AB75" s="79">
        <f t="shared" si="36"/>
        <v>7.8691169070240194</v>
      </c>
      <c r="AC75" s="84">
        <v>21458506</v>
      </c>
      <c r="AD75" s="76">
        <v>148315781.66</v>
      </c>
      <c r="AE75" s="76">
        <v>2288507.8199999998</v>
      </c>
      <c r="AF75" s="76">
        <v>15005478.919999989</v>
      </c>
      <c r="AG75" s="76">
        <v>14327078.159999995</v>
      </c>
      <c r="AH75" s="81">
        <f t="shared" si="37"/>
        <v>31621064.899999984</v>
      </c>
      <c r="AI75" s="85">
        <v>0.21320094561810243</v>
      </c>
      <c r="AJ75" s="79">
        <f t="shared" si="38"/>
        <v>6.9117478010817717</v>
      </c>
      <c r="AK75" s="79">
        <f t="shared" si="39"/>
        <v>7.7176746787497681</v>
      </c>
      <c r="AL75" s="86">
        <v>49266309</v>
      </c>
      <c r="AM75" s="77">
        <v>317692735.76000023</v>
      </c>
      <c r="AN75" s="77">
        <v>176401.22</v>
      </c>
      <c r="AO75" s="77">
        <v>20401338.369999994</v>
      </c>
      <c r="AP75" s="77">
        <v>33831156.410000004</v>
      </c>
      <c r="AQ75" s="77">
        <f t="shared" si="48"/>
        <v>54408896</v>
      </c>
      <c r="AR75" s="78">
        <v>0.17126263800096148</v>
      </c>
      <c r="AS75" s="79">
        <f t="shared" si="40"/>
        <v>6.4484785283996056</v>
      </c>
      <c r="AT75" s="82">
        <f t="shared" si="41"/>
        <v>6.8661623372272569</v>
      </c>
      <c r="AU75" s="77">
        <v>4133469</v>
      </c>
      <c r="AV75" s="77">
        <v>46676645.929999985</v>
      </c>
      <c r="AW75" s="77">
        <v>8994226.3599999994</v>
      </c>
      <c r="AX75" s="77">
        <v>2627109.88</v>
      </c>
      <c r="AY75" s="77">
        <v>4465815.62</v>
      </c>
      <c r="AZ75" s="77">
        <f t="shared" si="42"/>
        <v>16087151.859999999</v>
      </c>
      <c r="BA75" s="78">
        <v>0.34465098208053718</v>
      </c>
      <c r="BB75" s="79">
        <f t="shared" si="43"/>
        <v>11.292366273945682</v>
      </c>
      <c r="BC75" s="79">
        <f t="shared" si="49"/>
        <v>14.103887599011868</v>
      </c>
      <c r="BD75" s="86">
        <v>38555158</v>
      </c>
      <c r="BE75" s="110">
        <v>1955667</v>
      </c>
      <c r="BF75" s="88">
        <v>13689596.279999997</v>
      </c>
      <c r="BG75" s="77">
        <v>0</v>
      </c>
      <c r="BH75" s="88">
        <v>945254.12</v>
      </c>
      <c r="BI75" s="88">
        <v>0</v>
      </c>
      <c r="BJ75" s="88">
        <f t="shared" si="44"/>
        <v>945254.12</v>
      </c>
      <c r="BK75" s="78">
        <v>6.9049086668902124E-2</v>
      </c>
      <c r="BL75" s="79">
        <f t="shared" si="45"/>
        <v>6.9999628157554419</v>
      </c>
      <c r="BM75" s="87">
        <f t="shared" si="46"/>
        <v>7.4833038548996313</v>
      </c>
      <c r="BN75" s="81"/>
      <c r="BO75" s="81"/>
      <c r="BP75" s="77"/>
      <c r="BQ75" s="77"/>
      <c r="BR75" s="77"/>
      <c r="BS75" s="77"/>
      <c r="BT75" s="89"/>
      <c r="BU75" s="79"/>
      <c r="BV75" s="82"/>
    </row>
    <row r="76" spans="1:74">
      <c r="A76" s="7">
        <v>38777</v>
      </c>
      <c r="B76" s="75">
        <v>8044890</v>
      </c>
      <c r="C76" s="76">
        <v>49166618.100000016</v>
      </c>
      <c r="D76" s="76">
        <v>1457924.74</v>
      </c>
      <c r="E76" s="76">
        <v>1016345.79</v>
      </c>
      <c r="F76" s="76">
        <v>4887646.83</v>
      </c>
      <c r="G76" s="77">
        <f t="shared" si="29"/>
        <v>7361917.3600000003</v>
      </c>
      <c r="H76" s="78">
        <v>0.14973406031357683</v>
      </c>
      <c r="I76" s="79">
        <f t="shared" si="30"/>
        <v>6.111533917803726</v>
      </c>
      <c r="J76" s="79">
        <f t="shared" si="31"/>
        <v>6.4190919490508902</v>
      </c>
      <c r="K76" s="80">
        <v>32505589</v>
      </c>
      <c r="L76" s="81">
        <v>204034050.9199999</v>
      </c>
      <c r="M76" s="81">
        <v>198157.63</v>
      </c>
      <c r="N76" s="81">
        <v>3498360.55</v>
      </c>
      <c r="O76" s="81">
        <v>19967879.459999997</v>
      </c>
      <c r="P76" s="77">
        <f t="shared" si="47"/>
        <v>23664397.639999997</v>
      </c>
      <c r="Q76" s="78">
        <v>0.11598258983388325</v>
      </c>
      <c r="R76" s="79">
        <f t="shared" si="32"/>
        <v>6.2768913653587353</v>
      </c>
      <c r="S76" s="82">
        <f t="shared" si="33"/>
        <v>6.3906108300329496</v>
      </c>
      <c r="T76" s="81">
        <v>4335406</v>
      </c>
      <c r="U76" s="81">
        <v>27241044.250000011</v>
      </c>
      <c r="V76" s="81">
        <v>4368269.12</v>
      </c>
      <c r="W76" s="81">
        <v>234417.36</v>
      </c>
      <c r="X76" s="81">
        <v>2155251.6</v>
      </c>
      <c r="Y76" s="81">
        <f t="shared" si="34"/>
        <v>6757938.0800000001</v>
      </c>
      <c r="Z76" s="83">
        <v>0.24807925929638319</v>
      </c>
      <c r="AA76" s="79">
        <f t="shared" si="35"/>
        <v>6.2833894334233085</v>
      </c>
      <c r="AB76" s="79">
        <f t="shared" si="36"/>
        <v>7.3450400562254172</v>
      </c>
      <c r="AC76" s="84">
        <v>22789552</v>
      </c>
      <c r="AD76" s="76">
        <v>141886022.66000003</v>
      </c>
      <c r="AE76" s="76">
        <v>2610382.61</v>
      </c>
      <c r="AF76" s="76">
        <v>14149415.720000001</v>
      </c>
      <c r="AG76" s="76">
        <v>13802306.930000005</v>
      </c>
      <c r="AH76" s="81">
        <f t="shared" si="37"/>
        <v>30562105.260000005</v>
      </c>
      <c r="AI76" s="85">
        <v>0.21539898495312421</v>
      </c>
      <c r="AJ76" s="79">
        <f t="shared" si="38"/>
        <v>6.2259241717432632</v>
      </c>
      <c r="AK76" s="79">
        <f t="shared" si="39"/>
        <v>6.9613400469653834</v>
      </c>
      <c r="AL76" s="86">
        <v>56208391</v>
      </c>
      <c r="AM76" s="77">
        <v>329652593.21999997</v>
      </c>
      <c r="AN76" s="77">
        <v>387092.95</v>
      </c>
      <c r="AO76" s="77">
        <v>22355895.839999992</v>
      </c>
      <c r="AP76" s="77">
        <v>34697141.75</v>
      </c>
      <c r="AQ76" s="77">
        <f t="shared" si="48"/>
        <v>57440130.539999992</v>
      </c>
      <c r="AR76" s="78">
        <v>0.17424443708733758</v>
      </c>
      <c r="AS76" s="79">
        <f t="shared" si="40"/>
        <v>5.8648288512652851</v>
      </c>
      <c r="AT76" s="82">
        <f t="shared" si="41"/>
        <v>6.2694479550215183</v>
      </c>
      <c r="AU76" s="77">
        <v>4523255</v>
      </c>
      <c r="AV76" s="77">
        <v>53445007.910000019</v>
      </c>
      <c r="AW76" s="77">
        <v>10380876.419999996</v>
      </c>
      <c r="AX76" s="77">
        <v>1968079.41</v>
      </c>
      <c r="AY76" s="77">
        <v>5243049.88</v>
      </c>
      <c r="AZ76" s="77">
        <f t="shared" si="42"/>
        <v>17592005.709999997</v>
      </c>
      <c r="BA76" s="78">
        <v>0.32916087765623459</v>
      </c>
      <c r="BB76" s="79">
        <f t="shared" si="43"/>
        <v>11.815607988052856</v>
      </c>
      <c r="BC76" s="79">
        <f t="shared" si="49"/>
        <v>14.54571182478105</v>
      </c>
      <c r="BD76" s="86">
        <v>43112889</v>
      </c>
      <c r="BE76" s="110">
        <v>2159331</v>
      </c>
      <c r="BF76" s="88">
        <v>13682806.960000001</v>
      </c>
      <c r="BG76" s="77">
        <v>0</v>
      </c>
      <c r="BH76" s="88">
        <v>953646.87</v>
      </c>
      <c r="BI76" s="88">
        <v>0</v>
      </c>
      <c r="BJ76" s="88">
        <f t="shared" si="44"/>
        <v>953646.87</v>
      </c>
      <c r="BK76" s="78">
        <v>6.9696727636943873E-2</v>
      </c>
      <c r="BL76" s="79">
        <f t="shared" si="45"/>
        <v>6.3365954362716979</v>
      </c>
      <c r="BM76" s="87">
        <f t="shared" si="46"/>
        <v>6.7782354025390275</v>
      </c>
      <c r="BN76" s="81"/>
      <c r="BO76" s="81"/>
      <c r="BP76" s="77"/>
      <c r="BQ76" s="77"/>
      <c r="BR76" s="77"/>
      <c r="BS76" s="77"/>
      <c r="BT76" s="89"/>
      <c r="BU76" s="79"/>
      <c r="BV76" s="82"/>
    </row>
    <row r="77" spans="1:74">
      <c r="A77" s="7">
        <v>38808</v>
      </c>
      <c r="B77" s="75">
        <v>7599926</v>
      </c>
      <c r="C77" s="76">
        <v>44779777.45000001</v>
      </c>
      <c r="D77" s="76">
        <v>1298822.6499999999</v>
      </c>
      <c r="E77" s="76">
        <v>1089262.68</v>
      </c>
      <c r="F77" s="76">
        <v>4522400.72</v>
      </c>
      <c r="G77" s="77">
        <f t="shared" si="29"/>
        <v>6910486.0499999998</v>
      </c>
      <c r="H77" s="78">
        <v>0.15432158093496731</v>
      </c>
      <c r="I77" s="79">
        <f t="shared" si="30"/>
        <v>5.8921333510352616</v>
      </c>
      <c r="J77" s="79">
        <f t="shared" si="31"/>
        <v>6.2063581645400241</v>
      </c>
      <c r="K77" s="80">
        <v>31640448</v>
      </c>
      <c r="L77" s="81">
        <v>198005780.16999999</v>
      </c>
      <c r="M77" s="81">
        <v>181699.12</v>
      </c>
      <c r="N77" s="81">
        <v>3539349.14</v>
      </c>
      <c r="O77" s="81">
        <v>19334572.150000006</v>
      </c>
      <c r="P77" s="77">
        <f t="shared" si="47"/>
        <v>23055620.410000008</v>
      </c>
      <c r="Q77" s="78">
        <v>0.11643912814163991</v>
      </c>
      <c r="R77" s="79">
        <f t="shared" si="32"/>
        <v>6.2579954673840268</v>
      </c>
      <c r="S77" s="82">
        <f t="shared" si="33"/>
        <v>6.3755996258333631</v>
      </c>
      <c r="T77" s="81">
        <v>4004933</v>
      </c>
      <c r="U77" s="81">
        <v>27686596.340000022</v>
      </c>
      <c r="V77" s="81">
        <v>4638161.75</v>
      </c>
      <c r="W77" s="81">
        <v>248611.14</v>
      </c>
      <c r="X77" s="81">
        <v>2230833.9900000002</v>
      </c>
      <c r="Y77" s="81">
        <f t="shared" si="34"/>
        <v>7117606.8799999999</v>
      </c>
      <c r="Z77" s="83">
        <v>0.25707771343915203</v>
      </c>
      <c r="AA77" s="79">
        <f t="shared" si="35"/>
        <v>6.9131234754738777</v>
      </c>
      <c r="AB77" s="79">
        <f t="shared" si="36"/>
        <v>8.1333119005985921</v>
      </c>
      <c r="AC77" s="84">
        <v>21782924</v>
      </c>
      <c r="AD77" s="76">
        <v>126104401.14000008</v>
      </c>
      <c r="AE77" s="76">
        <v>2773231.03</v>
      </c>
      <c r="AF77" s="76">
        <v>12941335.239999987</v>
      </c>
      <c r="AG77" s="76">
        <v>12154115.869999995</v>
      </c>
      <c r="AH77" s="81">
        <f t="shared" si="37"/>
        <v>27868682.139999982</v>
      </c>
      <c r="AI77" s="85">
        <v>0.22099690326478302</v>
      </c>
      <c r="AJ77" s="79">
        <f t="shared" si="38"/>
        <v>5.789140206337775</v>
      </c>
      <c r="AK77" s="79">
        <f t="shared" si="39"/>
        <v>6.5105569578262337</v>
      </c>
      <c r="AL77" s="86">
        <v>52761487</v>
      </c>
      <c r="AM77" s="77">
        <v>294028007.41000015</v>
      </c>
      <c r="AN77" s="77">
        <v>370717.58</v>
      </c>
      <c r="AO77" s="77">
        <v>21184581.690000001</v>
      </c>
      <c r="AP77" s="77">
        <v>30827519.589999981</v>
      </c>
      <c r="AQ77" s="77">
        <f t="shared" si="48"/>
        <v>52382818.859999985</v>
      </c>
      <c r="AR77" s="78">
        <v>0.17815588154823658</v>
      </c>
      <c r="AS77" s="79">
        <f t="shared" si="40"/>
        <v>5.5727771169527527</v>
      </c>
      <c r="AT77" s="82">
        <f t="shared" si="41"/>
        <v>5.9813194173242339</v>
      </c>
      <c r="AU77" s="77">
        <v>4275846</v>
      </c>
      <c r="AV77" s="77">
        <v>58009810.119999997</v>
      </c>
      <c r="AW77" s="77">
        <v>11281890.26</v>
      </c>
      <c r="AX77" s="77">
        <v>1771652.37</v>
      </c>
      <c r="AY77" s="77">
        <v>5744427.6099999985</v>
      </c>
      <c r="AZ77" s="77">
        <f t="shared" si="42"/>
        <v>18797970.239999998</v>
      </c>
      <c r="BA77" s="78">
        <v>0.32404812567243763</v>
      </c>
      <c r="BB77" s="79">
        <f t="shared" si="43"/>
        <v>13.566861416430806</v>
      </c>
      <c r="BC77" s="79">
        <f t="shared" si="49"/>
        <v>16.619717536599776</v>
      </c>
      <c r="BD77" s="86">
        <v>40622751</v>
      </c>
      <c r="BE77" s="110">
        <v>2099343</v>
      </c>
      <c r="BF77" s="88">
        <v>12504732.800000001</v>
      </c>
      <c r="BG77" s="77">
        <v>0</v>
      </c>
      <c r="BH77" s="88">
        <v>939632.64000000001</v>
      </c>
      <c r="BI77" s="88">
        <v>0</v>
      </c>
      <c r="BJ77" s="88">
        <f t="shared" si="44"/>
        <v>939632.64000000001</v>
      </c>
      <c r="BK77" s="78">
        <v>7.5142160574594608E-2</v>
      </c>
      <c r="BL77" s="79">
        <f t="shared" si="45"/>
        <v>5.9564981996748507</v>
      </c>
      <c r="BM77" s="87">
        <f t="shared" si="46"/>
        <v>6.4040823438571026</v>
      </c>
      <c r="BN77" s="81"/>
      <c r="BO77" s="81"/>
      <c r="BP77" s="77"/>
      <c r="BQ77" s="77"/>
      <c r="BR77" s="77"/>
      <c r="BS77" s="77"/>
      <c r="BT77" s="89"/>
      <c r="BU77" s="79"/>
      <c r="BV77" s="82"/>
    </row>
    <row r="78" spans="1:74">
      <c r="A78" s="7">
        <v>38838</v>
      </c>
      <c r="B78" s="75">
        <v>7716070</v>
      </c>
      <c r="C78" s="76">
        <v>45126453.820000008</v>
      </c>
      <c r="D78" s="76">
        <v>1401155.19</v>
      </c>
      <c r="E78" s="76">
        <v>837920.1</v>
      </c>
      <c r="F78" s="76">
        <v>4478145.91</v>
      </c>
      <c r="G78" s="77">
        <f t="shared" si="29"/>
        <v>6717221.2000000002</v>
      </c>
      <c r="H78" s="78">
        <v>0.14885329183617196</v>
      </c>
      <c r="I78" s="79">
        <f t="shared" si="30"/>
        <v>5.848372788219911</v>
      </c>
      <c r="J78" s="79">
        <f t="shared" si="31"/>
        <v>6.1385561704339136</v>
      </c>
      <c r="K78" s="80">
        <v>33443460</v>
      </c>
      <c r="L78" s="81">
        <v>208933558.92999995</v>
      </c>
      <c r="M78" s="81">
        <v>173690.99</v>
      </c>
      <c r="N78" s="81">
        <v>3154235.31</v>
      </c>
      <c r="O78" s="81">
        <v>20145334.800000001</v>
      </c>
      <c r="P78" s="77">
        <f t="shared" si="47"/>
        <v>23473261.100000001</v>
      </c>
      <c r="Q78" s="78">
        <v>0.11234796947035376</v>
      </c>
      <c r="R78" s="79">
        <f t="shared" si="32"/>
        <v>6.2473667177379362</v>
      </c>
      <c r="S78" s="82">
        <f t="shared" si="33"/>
        <v>6.3468757488011098</v>
      </c>
      <c r="T78" s="81">
        <v>4372575</v>
      </c>
      <c r="U78" s="81">
        <v>30015822.410000004</v>
      </c>
      <c r="V78" s="81">
        <v>4871696.0599999996</v>
      </c>
      <c r="W78" s="81">
        <v>229207.44</v>
      </c>
      <c r="X78" s="81">
        <v>2371269.9900000002</v>
      </c>
      <c r="Y78" s="81">
        <f t="shared" si="34"/>
        <v>7472173.4900000002</v>
      </c>
      <c r="Z78" s="83">
        <v>0.24894115469948239</v>
      </c>
      <c r="AA78" s="79">
        <f t="shared" si="35"/>
        <v>6.8645643379473205</v>
      </c>
      <c r="AB78" s="79">
        <f t="shared" si="36"/>
        <v>8.0311317495983499</v>
      </c>
      <c r="AC78" s="84">
        <v>22200225</v>
      </c>
      <c r="AD78" s="76">
        <v>126286278.66</v>
      </c>
      <c r="AE78" s="76">
        <v>2707781.66</v>
      </c>
      <c r="AF78" s="76">
        <v>12771717.51</v>
      </c>
      <c r="AG78" s="76">
        <v>12289997.389999997</v>
      </c>
      <c r="AH78" s="81">
        <f t="shared" si="37"/>
        <v>27769496.559999995</v>
      </c>
      <c r="AI78" s="85">
        <v>0.21989322082063789</v>
      </c>
      <c r="AJ78" s="79">
        <f t="shared" si="38"/>
        <v>5.6885134569582068</v>
      </c>
      <c r="AK78" s="79">
        <f t="shared" si="39"/>
        <v>6.3857811274435274</v>
      </c>
      <c r="AL78" s="86">
        <v>55257533</v>
      </c>
      <c r="AM78" s="77">
        <v>304778813.20000005</v>
      </c>
      <c r="AN78" s="77">
        <v>436292</v>
      </c>
      <c r="AO78" s="77">
        <v>22693094.149999999</v>
      </c>
      <c r="AP78" s="77">
        <v>31945819.910000004</v>
      </c>
      <c r="AQ78" s="77">
        <f t="shared" si="48"/>
        <v>55075206.060000002</v>
      </c>
      <c r="AR78" s="78">
        <v>0.18070549419673382</v>
      </c>
      <c r="AS78" s="79">
        <f t="shared" si="40"/>
        <v>5.5156065906887308</v>
      </c>
      <c r="AT78" s="82">
        <f t="shared" si="41"/>
        <v>5.9341809441619482</v>
      </c>
      <c r="AU78" s="77">
        <v>3866270</v>
      </c>
      <c r="AV78" s="77">
        <v>59352898.849999994</v>
      </c>
      <c r="AW78" s="77">
        <v>10876952.749999998</v>
      </c>
      <c r="AX78" s="77">
        <v>1628497.05</v>
      </c>
      <c r="AY78" s="77">
        <v>5903366.5699999984</v>
      </c>
      <c r="AZ78" s="77">
        <f t="shared" si="42"/>
        <v>18408816.369999997</v>
      </c>
      <c r="BA78" s="78">
        <v>0.31015867340403724</v>
      </c>
      <c r="BB78" s="79">
        <f t="shared" si="43"/>
        <v>15.351462481927024</v>
      </c>
      <c r="BC78" s="79">
        <f t="shared" si="49"/>
        <v>18.585962348723704</v>
      </c>
      <c r="BD78" s="86">
        <v>42477291</v>
      </c>
      <c r="BE78" s="110">
        <v>2163462</v>
      </c>
      <c r="BF78" s="88">
        <v>12646729.800000001</v>
      </c>
      <c r="BG78" s="77">
        <v>0</v>
      </c>
      <c r="BH78" s="88">
        <v>936866.66</v>
      </c>
      <c r="BI78" s="88">
        <v>0</v>
      </c>
      <c r="BJ78" s="88">
        <f t="shared" si="44"/>
        <v>936866.66</v>
      </c>
      <c r="BK78" s="78">
        <v>7.4079756175386938E-2</v>
      </c>
      <c r="BL78" s="79">
        <f t="shared" si="45"/>
        <v>5.8455983049390285</v>
      </c>
      <c r="BM78" s="87">
        <f t="shared" si="46"/>
        <v>6.2786388020681674</v>
      </c>
      <c r="BN78" s="81"/>
      <c r="BO78" s="81"/>
      <c r="BP78" s="77"/>
      <c r="BQ78" s="77"/>
      <c r="BR78" s="77"/>
      <c r="BS78" s="77"/>
      <c r="BT78" s="89"/>
      <c r="BU78" s="79"/>
      <c r="BV78" s="82"/>
    </row>
    <row r="79" spans="1:74">
      <c r="A79" s="7">
        <v>38869</v>
      </c>
      <c r="B79" s="75">
        <v>7405525</v>
      </c>
      <c r="C79" s="76">
        <v>39596741.820000008</v>
      </c>
      <c r="D79" s="76">
        <v>1193039</v>
      </c>
      <c r="E79" s="76">
        <v>691036.29</v>
      </c>
      <c r="F79" s="76">
        <v>3903057.34</v>
      </c>
      <c r="G79" s="77">
        <f t="shared" si="29"/>
        <v>5787132.6299999999</v>
      </c>
      <c r="H79" s="78">
        <v>0.14615173784518209</v>
      </c>
      <c r="I79" s="79">
        <f t="shared" si="30"/>
        <v>5.3469189314734615</v>
      </c>
      <c r="J79" s="79">
        <f t="shared" si="31"/>
        <v>5.6013337487889121</v>
      </c>
      <c r="K79" s="80">
        <v>32105699</v>
      </c>
      <c r="L79" s="81">
        <v>192278801.34</v>
      </c>
      <c r="M79" s="81">
        <v>188401.95</v>
      </c>
      <c r="N79" s="81">
        <v>3381927.02</v>
      </c>
      <c r="O79" s="81">
        <v>18450133.259999998</v>
      </c>
      <c r="P79" s="77">
        <f t="shared" si="47"/>
        <v>22020462.229999997</v>
      </c>
      <c r="Q79" s="78">
        <v>0.11452360882498924</v>
      </c>
      <c r="R79" s="79">
        <f t="shared" si="32"/>
        <v>5.9889305428297952</v>
      </c>
      <c r="S79" s="82">
        <f t="shared" si="33"/>
        <v>6.1001360010881562</v>
      </c>
      <c r="T79" s="81">
        <v>4158972</v>
      </c>
      <c r="U79" s="81">
        <v>30597144.679999996</v>
      </c>
      <c r="V79" s="81">
        <v>4851246.71</v>
      </c>
      <c r="W79" s="81">
        <v>216202.31</v>
      </c>
      <c r="X79" s="81">
        <v>2432088.14</v>
      </c>
      <c r="Y79" s="81">
        <f t="shared" si="34"/>
        <v>7499537.1600000001</v>
      </c>
      <c r="Z79" s="83">
        <v>0.24510578481861148</v>
      </c>
      <c r="AA79" s="79">
        <f t="shared" si="35"/>
        <v>7.3569008591546172</v>
      </c>
      <c r="AB79" s="79">
        <f t="shared" si="36"/>
        <v>8.5753387375534142</v>
      </c>
      <c r="AC79" s="84">
        <v>22279499</v>
      </c>
      <c r="AD79" s="76">
        <v>113626551.98000005</v>
      </c>
      <c r="AE79" s="76">
        <v>2730537.3</v>
      </c>
      <c r="AF79" s="76">
        <v>12059146.280000001</v>
      </c>
      <c r="AG79" s="76">
        <v>10958748.330000004</v>
      </c>
      <c r="AH79" s="81">
        <f t="shared" si="37"/>
        <v>25748431.910000004</v>
      </c>
      <c r="AI79" s="85">
        <v>0.22660576653361886</v>
      </c>
      <c r="AJ79" s="79">
        <f t="shared" si="38"/>
        <v>5.1000496905249104</v>
      </c>
      <c r="AK79" s="79">
        <f t="shared" si="39"/>
        <v>5.7638744731198868</v>
      </c>
      <c r="AL79" s="86">
        <v>53183048</v>
      </c>
      <c r="AM79" s="77">
        <v>269559570.99999982</v>
      </c>
      <c r="AN79" s="77">
        <v>377122.72</v>
      </c>
      <c r="AO79" s="77">
        <v>21050533.310000006</v>
      </c>
      <c r="AP79" s="77">
        <v>28185547.510000009</v>
      </c>
      <c r="AQ79" s="77">
        <f t="shared" si="48"/>
        <v>49613203.540000014</v>
      </c>
      <c r="AR79" s="78">
        <v>0.18405283609833342</v>
      </c>
      <c r="AS79" s="79">
        <f t="shared" si="40"/>
        <v>5.0685242974415425</v>
      </c>
      <c r="AT79" s="82">
        <f t="shared" si="41"/>
        <v>5.4714281706832573</v>
      </c>
      <c r="AU79" s="77">
        <v>4590169</v>
      </c>
      <c r="AV79" s="77">
        <v>64218514.759999976</v>
      </c>
      <c r="AW79" s="77">
        <v>11984113.439999999</v>
      </c>
      <c r="AX79" s="77">
        <v>1615277.78</v>
      </c>
      <c r="AY79" s="77">
        <v>6420534.330000001</v>
      </c>
      <c r="AZ79" s="77">
        <f t="shared" si="42"/>
        <v>20019925.550000001</v>
      </c>
      <c r="BA79" s="78">
        <v>0.31174694128039693</v>
      </c>
      <c r="BB79" s="79">
        <f t="shared" si="43"/>
        <v>13.990446704685596</v>
      </c>
      <c r="BC79" s="79">
        <f t="shared" si="49"/>
        <v>16.953167950896791</v>
      </c>
      <c r="BD79" s="86">
        <v>40770448</v>
      </c>
      <c r="BE79" s="110">
        <v>2065333</v>
      </c>
      <c r="BF79" s="88">
        <v>10831862.579999998</v>
      </c>
      <c r="BG79" s="77">
        <v>0</v>
      </c>
      <c r="BH79" s="88">
        <v>892103.76</v>
      </c>
      <c r="BI79" s="88">
        <v>0</v>
      </c>
      <c r="BJ79" s="88">
        <f t="shared" si="44"/>
        <v>892103.76</v>
      </c>
      <c r="BK79" s="78">
        <v>8.2359220624455165E-2</v>
      </c>
      <c r="BL79" s="79">
        <f t="shared" si="45"/>
        <v>5.2446082931904918</v>
      </c>
      <c r="BM79" s="87">
        <f t="shared" si="46"/>
        <v>5.676550144698215</v>
      </c>
      <c r="BN79" s="81"/>
      <c r="BO79" s="81"/>
      <c r="BP79" s="77"/>
      <c r="BQ79" s="77"/>
      <c r="BR79" s="77"/>
      <c r="BS79" s="77"/>
      <c r="BT79" s="89"/>
      <c r="BU79" s="79"/>
      <c r="BV79" s="82"/>
    </row>
    <row r="80" spans="1:74">
      <c r="A80" s="7">
        <v>38899</v>
      </c>
      <c r="B80" s="75">
        <v>7614455</v>
      </c>
      <c r="C80" s="76">
        <v>41947650.999999985</v>
      </c>
      <c r="D80" s="76">
        <v>1244698.68</v>
      </c>
      <c r="E80" s="76">
        <v>611822.91</v>
      </c>
      <c r="F80" s="76">
        <v>4153350.29</v>
      </c>
      <c r="G80" s="77">
        <f t="shared" si="29"/>
        <v>6009871.8799999999</v>
      </c>
      <c r="H80" s="78">
        <v>0.14327076097777208</v>
      </c>
      <c r="I80" s="79">
        <f t="shared" si="30"/>
        <v>5.5089498854481356</v>
      </c>
      <c r="J80" s="79">
        <f t="shared" si="31"/>
        <v>5.7527653115029223</v>
      </c>
      <c r="K80" s="80">
        <v>33210305</v>
      </c>
      <c r="L80" s="81">
        <v>210727578.37000003</v>
      </c>
      <c r="M80" s="81">
        <v>124130.41</v>
      </c>
      <c r="N80" s="81">
        <v>3737032.3</v>
      </c>
      <c r="O80" s="81">
        <v>20087646.799999997</v>
      </c>
      <c r="P80" s="77">
        <f t="shared" si="47"/>
        <v>23948809.509999998</v>
      </c>
      <c r="Q80" s="78">
        <v>0.11364819780707656</v>
      </c>
      <c r="R80" s="79">
        <f t="shared" si="32"/>
        <v>6.3452467049007844</v>
      </c>
      <c r="S80" s="82">
        <f t="shared" si="33"/>
        <v>6.4615106991640108</v>
      </c>
      <c r="T80" s="81">
        <v>5265140</v>
      </c>
      <c r="U80" s="81">
        <v>35558252.18999999</v>
      </c>
      <c r="V80" s="81">
        <v>5606241.1600000001</v>
      </c>
      <c r="W80" s="81">
        <v>211637.8</v>
      </c>
      <c r="X80" s="81">
        <v>2823480.94</v>
      </c>
      <c r="Y80" s="81">
        <f t="shared" si="34"/>
        <v>8641359.9000000004</v>
      </c>
      <c r="Z80" s="83">
        <v>0.24301981587357657</v>
      </c>
      <c r="AA80" s="79">
        <f t="shared" si="35"/>
        <v>6.7535245387587013</v>
      </c>
      <c r="AB80" s="79">
        <f t="shared" si="36"/>
        <v>7.8585054053643377</v>
      </c>
      <c r="AC80" s="84">
        <v>23139500</v>
      </c>
      <c r="AD80" s="76">
        <v>124316048.58000006</v>
      </c>
      <c r="AE80" s="76">
        <v>3237645.04</v>
      </c>
      <c r="AF80" s="76">
        <v>12408067.590000009</v>
      </c>
      <c r="AG80" s="76">
        <v>12077884.519999998</v>
      </c>
      <c r="AH80" s="81">
        <f t="shared" si="37"/>
        <v>27723597.150000006</v>
      </c>
      <c r="AI80" s="85">
        <v>0.22300899575455252</v>
      </c>
      <c r="AJ80" s="79">
        <f t="shared" si="38"/>
        <v>5.3724604498800774</v>
      </c>
      <c r="AK80" s="79">
        <f t="shared" si="39"/>
        <v>6.0486078441625821</v>
      </c>
      <c r="AL80" s="86">
        <v>54871355</v>
      </c>
      <c r="AM80" s="77">
        <v>297440518.79999989</v>
      </c>
      <c r="AN80" s="77">
        <v>346071.4</v>
      </c>
      <c r="AO80" s="77">
        <v>21469234.159999996</v>
      </c>
      <c r="AP80" s="77">
        <v>31333639.069999993</v>
      </c>
      <c r="AQ80" s="77">
        <f t="shared" si="48"/>
        <v>53148944.629999988</v>
      </c>
      <c r="AR80" s="78">
        <v>0.1786876409590232</v>
      </c>
      <c r="AS80" s="79">
        <f t="shared" si="40"/>
        <v>5.4206884229485475</v>
      </c>
      <c r="AT80" s="82">
        <f t="shared" si="41"/>
        <v>5.8182602627545812</v>
      </c>
      <c r="AU80" s="77">
        <v>4851423</v>
      </c>
      <c r="AV80" s="77">
        <v>80062615.359999985</v>
      </c>
      <c r="AW80" s="77">
        <v>14807544.169999998</v>
      </c>
      <c r="AX80" s="77">
        <v>1525144.91</v>
      </c>
      <c r="AY80" s="77">
        <v>7977628.6400000006</v>
      </c>
      <c r="AZ80" s="77">
        <f t="shared" si="42"/>
        <v>24310317.719999999</v>
      </c>
      <c r="BA80" s="78">
        <v>0.3036413138727625</v>
      </c>
      <c r="BB80" s="79">
        <f t="shared" si="43"/>
        <v>16.50291375540743</v>
      </c>
      <c r="BC80" s="79">
        <f t="shared" si="49"/>
        <v>19.869490753537669</v>
      </c>
      <c r="BD80" s="86">
        <v>42124685</v>
      </c>
      <c r="BE80" s="110">
        <v>2146818</v>
      </c>
      <c r="BF80" s="88">
        <v>11452404.539999999</v>
      </c>
      <c r="BG80" s="77">
        <v>0</v>
      </c>
      <c r="BH80" s="88">
        <v>900110.56</v>
      </c>
      <c r="BI80" s="88">
        <v>74.42</v>
      </c>
      <c r="BJ80" s="88">
        <f t="shared" si="44"/>
        <v>900184.9800000001</v>
      </c>
      <c r="BK80" s="78">
        <v>7.8602268794811539E-2</v>
      </c>
      <c r="BL80" s="79">
        <f t="shared" si="45"/>
        <v>5.334594986626719</v>
      </c>
      <c r="BM80" s="87">
        <f t="shared" si="46"/>
        <v>5.7538715904189361</v>
      </c>
      <c r="BN80" s="81"/>
      <c r="BO80" s="81"/>
      <c r="BP80" s="77"/>
      <c r="BQ80" s="77"/>
      <c r="BR80" s="77"/>
      <c r="BS80" s="77"/>
      <c r="BT80" s="89"/>
      <c r="BU80" s="79"/>
      <c r="BV80" s="82"/>
    </row>
    <row r="81" spans="1:74">
      <c r="A81" s="7">
        <v>38930</v>
      </c>
      <c r="B81" s="75">
        <v>7427488</v>
      </c>
      <c r="C81" s="76">
        <v>47582648.32</v>
      </c>
      <c r="D81" s="76">
        <v>1469819.76</v>
      </c>
      <c r="E81" s="76">
        <v>541862.75</v>
      </c>
      <c r="F81" s="76">
        <v>4720511.3099999996</v>
      </c>
      <c r="G81" s="77">
        <f t="shared" si="29"/>
        <v>6732193.8199999994</v>
      </c>
      <c r="H81" s="78">
        <v>0.14148421867410668</v>
      </c>
      <c r="I81" s="79">
        <f t="shared" si="30"/>
        <v>6.4062908374944527</v>
      </c>
      <c r="J81" s="79">
        <f t="shared" si="31"/>
        <v>6.6771337536997697</v>
      </c>
      <c r="K81" s="80">
        <v>33144948</v>
      </c>
      <c r="L81" s="81">
        <v>232309791.66999999</v>
      </c>
      <c r="M81" s="81">
        <v>175857.44</v>
      </c>
      <c r="N81" s="81">
        <v>4392994.8899999997</v>
      </c>
      <c r="O81" s="81">
        <v>22469876.330000002</v>
      </c>
      <c r="P81" s="77">
        <f t="shared" si="47"/>
        <v>27038728.660000004</v>
      </c>
      <c r="Q81" s="78">
        <v>0.11639082651500532</v>
      </c>
      <c r="R81" s="79">
        <f t="shared" si="32"/>
        <v>7.0089049972261233</v>
      </c>
      <c r="S81" s="82">
        <f t="shared" si="33"/>
        <v>7.1467496041930723</v>
      </c>
      <c r="T81" s="81">
        <v>5048390</v>
      </c>
      <c r="U81" s="81">
        <v>33302331.270000011</v>
      </c>
      <c r="V81" s="81">
        <v>4799563</v>
      </c>
      <c r="W81" s="81">
        <v>262085.21</v>
      </c>
      <c r="X81" s="81">
        <v>2664009.73</v>
      </c>
      <c r="Y81" s="81">
        <f t="shared" si="34"/>
        <v>7725657.9399999995</v>
      </c>
      <c r="Z81" s="83">
        <v>0.2319854990740412</v>
      </c>
      <c r="AA81" s="79">
        <f t="shared" si="35"/>
        <v>6.5966241257113678</v>
      </c>
      <c r="AB81" s="79">
        <f t="shared" si="36"/>
        <v>7.5992503511020368</v>
      </c>
      <c r="AC81" s="84">
        <v>22640927</v>
      </c>
      <c r="AD81" s="76">
        <v>141845817.97999993</v>
      </c>
      <c r="AE81" s="76">
        <v>444935.1</v>
      </c>
      <c r="AF81" s="76">
        <v>13107953.230000006</v>
      </c>
      <c r="AG81" s="76">
        <v>14327601.059999999</v>
      </c>
      <c r="AH81" s="81">
        <f t="shared" si="37"/>
        <v>27880489.390000004</v>
      </c>
      <c r="AI81" s="85">
        <v>0.19655489169184476</v>
      </c>
      <c r="AJ81" s="79">
        <f t="shared" si="38"/>
        <v>6.2650181231537001</v>
      </c>
      <c r="AK81" s="79">
        <f t="shared" si="39"/>
        <v>6.8636194229149687</v>
      </c>
      <c r="AL81" s="86">
        <v>54032439</v>
      </c>
      <c r="AM81" s="77">
        <v>331231809.70000041</v>
      </c>
      <c r="AN81" s="77">
        <v>569851.13</v>
      </c>
      <c r="AO81" s="77">
        <v>18828907.169999994</v>
      </c>
      <c r="AP81" s="77">
        <v>35357277.959999986</v>
      </c>
      <c r="AQ81" s="77">
        <f t="shared" si="48"/>
        <v>54756036.259999976</v>
      </c>
      <c r="AR81" s="78">
        <v>0.16531031940921695</v>
      </c>
      <c r="AS81" s="79">
        <f t="shared" si="40"/>
        <v>6.1302398305580912</v>
      </c>
      <c r="AT81" s="82">
        <f t="shared" si="41"/>
        <v>6.4892604237243559</v>
      </c>
      <c r="AU81" s="77">
        <v>4788088</v>
      </c>
      <c r="AV81" s="77">
        <v>75315171.810000062</v>
      </c>
      <c r="AW81" s="77">
        <v>11256110.329999998</v>
      </c>
      <c r="AX81" s="77">
        <v>1559952.49</v>
      </c>
      <c r="AY81" s="77">
        <v>7279422.5500000045</v>
      </c>
      <c r="AZ81" s="77">
        <f t="shared" si="42"/>
        <v>20095485.370000005</v>
      </c>
      <c r="BA81" s="78">
        <v>0.26681855577114688</v>
      </c>
      <c r="BB81" s="79">
        <f t="shared" si="43"/>
        <v>15.729696657622011</v>
      </c>
      <c r="BC81" s="79">
        <f t="shared" si="49"/>
        <v>18.406352312238216</v>
      </c>
      <c r="BD81" s="86">
        <v>42100680</v>
      </c>
      <c r="BE81" s="110">
        <v>2235776</v>
      </c>
      <c r="BF81" s="88">
        <v>13981539.66</v>
      </c>
      <c r="BG81" s="77">
        <v>0</v>
      </c>
      <c r="BH81" s="88">
        <v>965565.99</v>
      </c>
      <c r="BI81" s="88">
        <v>3135.09</v>
      </c>
      <c r="BJ81" s="88">
        <f t="shared" si="44"/>
        <v>968701.08</v>
      </c>
      <c r="BK81" s="78">
        <v>6.9284292256551083E-2</v>
      </c>
      <c r="BL81" s="79">
        <f t="shared" si="45"/>
        <v>6.253551187596611</v>
      </c>
      <c r="BM81" s="87">
        <f t="shared" si="46"/>
        <v>6.6854218177491846</v>
      </c>
      <c r="BN81" s="81"/>
      <c r="BO81" s="81"/>
      <c r="BP81" s="77"/>
      <c r="BQ81" s="77"/>
      <c r="BR81" s="77"/>
      <c r="BS81" s="77"/>
      <c r="BT81" s="89"/>
      <c r="BU81" s="79"/>
      <c r="BV81" s="82"/>
    </row>
    <row r="82" spans="1:74">
      <c r="A82" s="7">
        <v>38961</v>
      </c>
      <c r="B82" s="75">
        <v>7136019</v>
      </c>
      <c r="C82" s="76">
        <v>41252325.170000024</v>
      </c>
      <c r="D82" s="76">
        <v>1314641.1499999999</v>
      </c>
      <c r="E82" s="76">
        <v>521939.72</v>
      </c>
      <c r="F82" s="76">
        <v>4051577.92</v>
      </c>
      <c r="G82" s="77">
        <f t="shared" si="29"/>
        <v>5888158.79</v>
      </c>
      <c r="H82" s="78">
        <v>0.14273519773091603</v>
      </c>
      <c r="I82" s="79">
        <f t="shared" si="30"/>
        <v>5.7808597720942201</v>
      </c>
      <c r="J82" s="79">
        <f t="shared" si="31"/>
        <v>6.0382274822979065</v>
      </c>
      <c r="K82" s="80">
        <v>31491348</v>
      </c>
      <c r="L82" s="81">
        <v>192466982.45000002</v>
      </c>
      <c r="M82" s="81">
        <v>185897.14</v>
      </c>
      <c r="N82" s="81">
        <v>3367022.21</v>
      </c>
      <c r="O82" s="81">
        <v>18822716.310000006</v>
      </c>
      <c r="P82" s="77">
        <f t="shared" si="47"/>
        <v>22375635.660000008</v>
      </c>
      <c r="Q82" s="78">
        <v>0.11625700873557808</v>
      </c>
      <c r="R82" s="79">
        <f t="shared" si="32"/>
        <v>6.1117416266207476</v>
      </c>
      <c r="S82" s="82">
        <f t="shared" si="33"/>
        <v>6.2245637055612866</v>
      </c>
      <c r="T82" s="81">
        <v>4210945</v>
      </c>
      <c r="U82" s="81">
        <v>28212131.930000018</v>
      </c>
      <c r="V82" s="81">
        <v>4262728.79</v>
      </c>
      <c r="W82" s="81">
        <v>373596.87</v>
      </c>
      <c r="X82" s="81">
        <v>2266864.96</v>
      </c>
      <c r="Y82" s="81">
        <f t="shared" si="34"/>
        <v>6903190.6200000001</v>
      </c>
      <c r="Z82" s="83">
        <v>0.24468872601078867</v>
      </c>
      <c r="AA82" s="79">
        <f t="shared" si="35"/>
        <v>6.69971513045172</v>
      </c>
      <c r="AB82" s="79">
        <f t="shared" si="36"/>
        <v>7.800732992238089</v>
      </c>
      <c r="AC82" s="84">
        <v>23010581</v>
      </c>
      <c r="AD82" s="76">
        <v>129236512.14000005</v>
      </c>
      <c r="AE82" s="76">
        <v>399258.01</v>
      </c>
      <c r="AF82" s="76">
        <v>13620493.279999994</v>
      </c>
      <c r="AG82" s="76">
        <v>12569821.659999998</v>
      </c>
      <c r="AH82" s="81">
        <f t="shared" si="37"/>
        <v>26589572.949999992</v>
      </c>
      <c r="AI82" s="85">
        <v>0.20574350475503295</v>
      </c>
      <c r="AJ82" s="79">
        <f t="shared" si="38"/>
        <v>5.6163950028032774</v>
      </c>
      <c r="AK82" s="79">
        <f t="shared" si="39"/>
        <v>6.225669114134929</v>
      </c>
      <c r="AL82" s="86">
        <v>53406186</v>
      </c>
      <c r="AM82" s="77">
        <v>287325270.32999986</v>
      </c>
      <c r="AN82" s="77">
        <v>213802.59</v>
      </c>
      <c r="AO82" s="77">
        <v>21559087.069999997</v>
      </c>
      <c r="AP82" s="77">
        <v>30773693.640000012</v>
      </c>
      <c r="AQ82" s="77">
        <f t="shared" si="48"/>
        <v>52546583.300000012</v>
      </c>
      <c r="AR82" s="78">
        <v>0.1828818719622155</v>
      </c>
      <c r="AS82" s="79">
        <f t="shared" si="40"/>
        <v>5.379999806202223</v>
      </c>
      <c r="AT82" s="82">
        <f t="shared" si="41"/>
        <v>5.7876845950017817</v>
      </c>
      <c r="AU82" s="77">
        <v>4919157</v>
      </c>
      <c r="AV82" s="77">
        <v>66599637.429999985</v>
      </c>
      <c r="AW82" s="77">
        <v>10276074.879999995</v>
      </c>
      <c r="AX82" s="77">
        <v>1891410.19</v>
      </c>
      <c r="AY82" s="77">
        <v>6214592.5500000017</v>
      </c>
      <c r="AZ82" s="77">
        <f t="shared" si="42"/>
        <v>18382077.619999997</v>
      </c>
      <c r="BA82" s="78">
        <v>0.27600867406103552</v>
      </c>
      <c r="BB82" s="79">
        <f t="shared" si="43"/>
        <v>13.538831435955386</v>
      </c>
      <c r="BC82" s="79">
        <f t="shared" si="49"/>
        <v>16.012321318469805</v>
      </c>
      <c r="BD82" s="86">
        <v>41480879</v>
      </c>
      <c r="BE82" s="110">
        <v>2240756</v>
      </c>
      <c r="BF82" s="88">
        <v>13231733.199999999</v>
      </c>
      <c r="BG82" s="77">
        <v>0</v>
      </c>
      <c r="BH82" s="88">
        <v>959753.68</v>
      </c>
      <c r="BI82" s="88">
        <v>6489.25</v>
      </c>
      <c r="BJ82" s="88">
        <f t="shared" si="44"/>
        <v>966242.93</v>
      </c>
      <c r="BK82" s="78">
        <v>7.3024668453865141E-2</v>
      </c>
      <c r="BL82" s="79">
        <f t="shared" si="45"/>
        <v>5.9050308021042897</v>
      </c>
      <c r="BM82" s="87">
        <f t="shared" si="46"/>
        <v>6.33334770943378</v>
      </c>
      <c r="BN82" s="81"/>
      <c r="BO82" s="81"/>
      <c r="BP82" s="77"/>
      <c r="BQ82" s="77"/>
      <c r="BR82" s="77"/>
      <c r="BS82" s="77"/>
      <c r="BT82" s="89"/>
      <c r="BU82" s="79"/>
      <c r="BV82" s="82"/>
    </row>
    <row r="83" spans="1:74">
      <c r="A83" s="7">
        <v>38991</v>
      </c>
      <c r="B83" s="75">
        <v>7489529</v>
      </c>
      <c r="C83" s="76">
        <v>30319864.660000004</v>
      </c>
      <c r="D83" s="76">
        <v>833082.77</v>
      </c>
      <c r="E83" s="76">
        <v>441683.09</v>
      </c>
      <c r="F83" s="76">
        <v>2968279.14</v>
      </c>
      <c r="G83" s="77">
        <f t="shared" si="29"/>
        <v>4243045</v>
      </c>
      <c r="H83" s="78">
        <v>0.13994274207950894</v>
      </c>
      <c r="I83" s="79">
        <f t="shared" si="30"/>
        <v>4.048300588728611</v>
      </c>
      <c r="J83" s="79">
        <f t="shared" si="31"/>
        <v>4.2185070009075343</v>
      </c>
      <c r="K83" s="80">
        <v>31615606</v>
      </c>
      <c r="L83" s="81">
        <v>155306750.35999992</v>
      </c>
      <c r="M83" s="81">
        <v>164658.54</v>
      </c>
      <c r="N83" s="81">
        <v>3687896.33</v>
      </c>
      <c r="O83" s="81">
        <v>14864438.159999998</v>
      </c>
      <c r="P83" s="77">
        <f t="shared" si="47"/>
        <v>18716993.029999997</v>
      </c>
      <c r="Q83" s="78">
        <v>0.12051628784076764</v>
      </c>
      <c r="R83" s="79">
        <f t="shared" si="32"/>
        <v>4.9123445667940047</v>
      </c>
      <c r="S83" s="82">
        <f t="shared" si="33"/>
        <v>5.0342006801957213</v>
      </c>
      <c r="T83" s="81">
        <v>3998445</v>
      </c>
      <c r="U83" s="81">
        <v>28405169.489999995</v>
      </c>
      <c r="V83" s="81">
        <v>4581045.57</v>
      </c>
      <c r="W83" s="81">
        <v>412459.06</v>
      </c>
      <c r="X83" s="81">
        <v>2217371.92</v>
      </c>
      <c r="Y83" s="81">
        <f t="shared" si="34"/>
        <v>7210876.5499999998</v>
      </c>
      <c r="Z83" s="83">
        <v>0.25385789556857191</v>
      </c>
      <c r="AA83" s="79">
        <f t="shared" si="35"/>
        <v>7.1040540735210795</v>
      </c>
      <c r="AB83" s="79">
        <f t="shared" si="36"/>
        <v>8.3529157259884759</v>
      </c>
      <c r="AC83" s="84">
        <v>38702048</v>
      </c>
      <c r="AD83" s="76">
        <v>93463720.060000017</v>
      </c>
      <c r="AE83" s="76">
        <v>346519.91</v>
      </c>
      <c r="AF83" s="76">
        <v>13088915.040000001</v>
      </c>
      <c r="AG83" s="76">
        <v>8777636.9899999984</v>
      </c>
      <c r="AH83" s="81">
        <f t="shared" si="37"/>
        <v>22213071.939999998</v>
      </c>
      <c r="AI83" s="85">
        <v>0.23766518094657557</v>
      </c>
      <c r="AJ83" s="79">
        <f t="shared" si="38"/>
        <v>2.4149554064942511</v>
      </c>
      <c r="AK83" s="79">
        <f t="shared" si="39"/>
        <v>2.7621058970832761</v>
      </c>
      <c r="AL83" s="86">
        <v>55425974</v>
      </c>
      <c r="AM83" s="77">
        <v>218931023.69000006</v>
      </c>
      <c r="AN83" s="77">
        <v>181121.3</v>
      </c>
      <c r="AO83" s="77">
        <v>19600057.859999996</v>
      </c>
      <c r="AP83" s="77">
        <v>23014739.469999995</v>
      </c>
      <c r="AQ83" s="77">
        <f t="shared" si="48"/>
        <v>42795918.629999995</v>
      </c>
      <c r="AR83" s="78">
        <v>0.19547672097216223</v>
      </c>
      <c r="AS83" s="79">
        <f t="shared" si="40"/>
        <v>3.9499716087984318</v>
      </c>
      <c r="AT83" s="82">
        <f t="shared" si="41"/>
        <v>4.3068652767383044</v>
      </c>
      <c r="AU83" s="77">
        <v>4963569</v>
      </c>
      <c r="AV83" s="77">
        <v>63636882.710000031</v>
      </c>
      <c r="AW83" s="77">
        <v>10046699.280000009</v>
      </c>
      <c r="AX83" s="77">
        <v>2001365.43</v>
      </c>
      <c r="AY83" s="77">
        <v>5858788.1000000006</v>
      </c>
      <c r="AZ83" s="77">
        <f t="shared" si="42"/>
        <v>17906852.81000001</v>
      </c>
      <c r="BA83" s="78">
        <v>0.28139110602892681</v>
      </c>
      <c r="BB83" s="79">
        <f t="shared" si="43"/>
        <v>12.82079139224216</v>
      </c>
      <c r="BC83" s="79">
        <f t="shared" si="49"/>
        <v>15.248090118219379</v>
      </c>
      <c r="BD83" s="86">
        <v>42885000</v>
      </c>
      <c r="BE83" s="110">
        <v>2298440</v>
      </c>
      <c r="BF83" s="88">
        <v>8663818.5399999991</v>
      </c>
      <c r="BG83" s="77">
        <v>0</v>
      </c>
      <c r="BH83" s="88">
        <v>890895.43</v>
      </c>
      <c r="BI83" s="88">
        <v>3679.94</v>
      </c>
      <c r="BJ83" s="88">
        <f t="shared" si="44"/>
        <v>894575.37</v>
      </c>
      <c r="BK83" s="78">
        <v>0.10325416741703829</v>
      </c>
      <c r="BL83" s="79">
        <f t="shared" si="45"/>
        <v>3.7694342858634546</v>
      </c>
      <c r="BM83" s="87">
        <f t="shared" si="46"/>
        <v>4.1570430248342349</v>
      </c>
      <c r="BN83" s="81"/>
      <c r="BO83" s="81"/>
      <c r="BP83" s="77"/>
      <c r="BQ83" s="77"/>
      <c r="BR83" s="77"/>
      <c r="BS83" s="77"/>
      <c r="BT83" s="89"/>
      <c r="BU83" s="79"/>
      <c r="BV83" s="82"/>
    </row>
    <row r="84" spans="1:74">
      <c r="A84" s="7">
        <v>39022</v>
      </c>
      <c r="B84" s="75">
        <v>7318488</v>
      </c>
      <c r="C84" s="76">
        <v>47361511.219999991</v>
      </c>
      <c r="D84" s="76">
        <v>1387901.26</v>
      </c>
      <c r="E84" s="76">
        <v>270159.86</v>
      </c>
      <c r="F84" s="76">
        <v>4703357.41</v>
      </c>
      <c r="G84" s="77">
        <f t="shared" si="29"/>
        <v>6361418.5300000003</v>
      </c>
      <c r="H84" s="78">
        <v>0.13431620668627814</v>
      </c>
      <c r="I84" s="79">
        <f t="shared" si="30"/>
        <v>6.4714885397092941</v>
      </c>
      <c r="J84" s="79">
        <f t="shared" si="31"/>
        <v>6.6980464188777775</v>
      </c>
      <c r="K84" s="80">
        <v>30933530</v>
      </c>
      <c r="L84" s="81">
        <v>207397033.45000017</v>
      </c>
      <c r="M84" s="81">
        <v>154982.85999999999</v>
      </c>
      <c r="N84" s="81">
        <v>3813698.53</v>
      </c>
      <c r="O84" s="81">
        <v>20296350.829999991</v>
      </c>
      <c r="P84" s="77">
        <f t="shared" si="47"/>
        <v>24265032.219999991</v>
      </c>
      <c r="Q84" s="78">
        <v>0.11699797155415853</v>
      </c>
      <c r="R84" s="79">
        <f t="shared" si="32"/>
        <v>6.7046028516629095</v>
      </c>
      <c r="S84" s="82">
        <f t="shared" si="33"/>
        <v>6.8328999257440124</v>
      </c>
      <c r="T84" s="81">
        <v>4330193</v>
      </c>
      <c r="U84" s="81">
        <v>30554540.65000001</v>
      </c>
      <c r="V84" s="81">
        <v>4518906.7699999996</v>
      </c>
      <c r="W84" s="81">
        <v>402781.13</v>
      </c>
      <c r="X84" s="81">
        <v>2341919.38</v>
      </c>
      <c r="Y84" s="81">
        <f t="shared" si="34"/>
        <v>7263607.2799999993</v>
      </c>
      <c r="Z84" s="83">
        <v>0.23772595252548823</v>
      </c>
      <c r="AA84" s="79">
        <f t="shared" si="35"/>
        <v>7.0561613881875491</v>
      </c>
      <c r="AB84" s="79">
        <f t="shared" si="36"/>
        <v>8.1927592026498619</v>
      </c>
      <c r="AC84" s="84">
        <v>22219193</v>
      </c>
      <c r="AD84" s="76">
        <v>144819362.17000005</v>
      </c>
      <c r="AE84" s="76">
        <v>458529.5</v>
      </c>
      <c r="AF84" s="76">
        <v>11441876.189999998</v>
      </c>
      <c r="AG84" s="76">
        <v>14709773.419999996</v>
      </c>
      <c r="AH84" s="81">
        <f t="shared" si="37"/>
        <v>26610179.109999992</v>
      </c>
      <c r="AI84" s="85">
        <v>0.18374738509594413</v>
      </c>
      <c r="AJ84" s="79">
        <f t="shared" si="38"/>
        <v>6.5177597660725146</v>
      </c>
      <c r="AK84" s="79">
        <f t="shared" si="39"/>
        <v>7.0533510312458265</v>
      </c>
      <c r="AL84" s="86">
        <v>53778616</v>
      </c>
      <c r="AM84" s="77">
        <v>329459283.32999974</v>
      </c>
      <c r="AN84" s="77">
        <v>247526.6</v>
      </c>
      <c r="AO84" s="77">
        <v>22325194.429999992</v>
      </c>
      <c r="AP84" s="77">
        <v>35536781.88000001</v>
      </c>
      <c r="AQ84" s="77">
        <f t="shared" si="48"/>
        <v>58109502.910000004</v>
      </c>
      <c r="AR84" s="78">
        <v>0.17637840501156904</v>
      </c>
      <c r="AS84" s="79">
        <f t="shared" si="40"/>
        <v>6.1262134996185056</v>
      </c>
      <c r="AT84" s="82">
        <f t="shared" si="41"/>
        <v>6.5459476376260737</v>
      </c>
      <c r="AU84" s="77">
        <v>4750927</v>
      </c>
      <c r="AV84" s="77">
        <v>59564459.189999983</v>
      </c>
      <c r="AW84" s="77">
        <v>7769998.4900000012</v>
      </c>
      <c r="AX84" s="77">
        <v>1545108.99</v>
      </c>
      <c r="AY84" s="77">
        <v>5603974.4399999995</v>
      </c>
      <c r="AZ84" s="77">
        <f t="shared" si="42"/>
        <v>14919081.92</v>
      </c>
      <c r="BA84" s="78">
        <v>0.25046952701124658</v>
      </c>
      <c r="BB84" s="79">
        <f t="shared" si="43"/>
        <v>12.537439364991291</v>
      </c>
      <c r="BC84" s="79">
        <f t="shared" si="49"/>
        <v>14.498131979295824</v>
      </c>
      <c r="BD84" s="86">
        <v>40876492</v>
      </c>
      <c r="BE84" s="110">
        <v>2194344</v>
      </c>
      <c r="BF84" s="88">
        <v>14898046.939999998</v>
      </c>
      <c r="BG84" s="77">
        <v>0</v>
      </c>
      <c r="BH84" s="88">
        <v>993958.52</v>
      </c>
      <c r="BI84" s="88">
        <v>5677.56</v>
      </c>
      <c r="BJ84" s="88">
        <f t="shared" si="44"/>
        <v>999636.08000000007</v>
      </c>
      <c r="BK84" s="78">
        <v>6.7098464921335532E-2</v>
      </c>
      <c r="BL84" s="79">
        <f t="shared" si="45"/>
        <v>6.7892941763005243</v>
      </c>
      <c r="BM84" s="87">
        <f t="shared" si="46"/>
        <v>7.2422580324689276</v>
      </c>
      <c r="BN84" s="81"/>
      <c r="BO84" s="81"/>
      <c r="BP84" s="77"/>
      <c r="BQ84" s="77"/>
      <c r="BR84" s="77"/>
      <c r="BS84" s="77"/>
      <c r="BT84" s="89"/>
      <c r="BU84" s="79"/>
      <c r="BV84" s="82"/>
    </row>
    <row r="85" spans="1:74">
      <c r="A85" s="7">
        <v>39052</v>
      </c>
      <c r="B85" s="75">
        <v>7237821</v>
      </c>
      <c r="C85" s="76">
        <v>48430595.220000006</v>
      </c>
      <c r="D85" s="76">
        <v>1481722.37</v>
      </c>
      <c r="E85" s="76">
        <v>325013.95</v>
      </c>
      <c r="F85" s="76">
        <v>4772189.22</v>
      </c>
      <c r="G85" s="77">
        <f t="shared" si="29"/>
        <v>6578925.54</v>
      </c>
      <c r="H85" s="78">
        <v>0.13584234325666827</v>
      </c>
      <c r="I85" s="79">
        <f t="shared" si="30"/>
        <v>6.6913225983344997</v>
      </c>
      <c r="J85" s="79">
        <f t="shared" si="31"/>
        <v>6.9409469424568533</v>
      </c>
      <c r="K85" s="80">
        <v>31733885</v>
      </c>
      <c r="L85" s="81">
        <v>221177508.48999992</v>
      </c>
      <c r="M85" s="81">
        <v>147445.97</v>
      </c>
      <c r="N85" s="81">
        <v>4053821.79</v>
      </c>
      <c r="O85" s="81">
        <v>21596743.319999997</v>
      </c>
      <c r="P85" s="77">
        <f t="shared" si="47"/>
        <v>25798011.079999998</v>
      </c>
      <c r="Q85" s="78">
        <v>0.11663939636595731</v>
      </c>
      <c r="R85" s="79">
        <f t="shared" si="32"/>
        <v>6.9697583037815862</v>
      </c>
      <c r="S85" s="82">
        <f t="shared" si="33"/>
        <v>7.1021488938401305</v>
      </c>
      <c r="T85" s="81">
        <v>4362128</v>
      </c>
      <c r="U85" s="81">
        <v>31107991.739999998</v>
      </c>
      <c r="V85" s="81">
        <v>4550492.57</v>
      </c>
      <c r="W85" s="81">
        <v>369340.17</v>
      </c>
      <c r="X85" s="81">
        <v>2365553.89</v>
      </c>
      <c r="Y85" s="81">
        <f t="shared" si="34"/>
        <v>7285386.6300000008</v>
      </c>
      <c r="Z85" s="83">
        <v>0.2341966235201271</v>
      </c>
      <c r="AA85" s="79">
        <f t="shared" si="35"/>
        <v>7.1313798540528843</v>
      </c>
      <c r="AB85" s="79">
        <f t="shared" si="36"/>
        <v>8.2592313843151786</v>
      </c>
      <c r="AC85" s="84">
        <v>38962783</v>
      </c>
      <c r="AD85" s="76">
        <v>260131129.68000007</v>
      </c>
      <c r="AE85" s="76">
        <v>445373.18</v>
      </c>
      <c r="AF85" s="76">
        <v>23000823.370000005</v>
      </c>
      <c r="AG85" s="76">
        <v>25747966.469999995</v>
      </c>
      <c r="AH85" s="81">
        <f t="shared" si="37"/>
        <v>49194163.019999996</v>
      </c>
      <c r="AI85" s="85">
        <v>0.18911294115593219</v>
      </c>
      <c r="AJ85" s="79">
        <f t="shared" si="38"/>
        <v>6.6764001349698265</v>
      </c>
      <c r="AK85" s="79">
        <f t="shared" si="39"/>
        <v>7.2781589094906307</v>
      </c>
      <c r="AL85" s="86">
        <v>34225489</v>
      </c>
      <c r="AM85" s="77">
        <v>208185807.31000009</v>
      </c>
      <c r="AN85" s="77">
        <v>236900.14</v>
      </c>
      <c r="AO85" s="77">
        <v>27783314.649999991</v>
      </c>
      <c r="AP85" s="77">
        <v>21949048.039999992</v>
      </c>
      <c r="AQ85" s="77">
        <f t="shared" si="48"/>
        <v>49969262.829999983</v>
      </c>
      <c r="AR85" s="78">
        <v>0.24002242744431176</v>
      </c>
      <c r="AS85" s="79">
        <f t="shared" si="40"/>
        <v>6.0827708644279737</v>
      </c>
      <c r="AT85" s="82">
        <f t="shared" si="41"/>
        <v>6.9014652237693399</v>
      </c>
      <c r="AU85" s="77">
        <v>7781849</v>
      </c>
      <c r="AV85" s="77">
        <v>102037389.60000005</v>
      </c>
      <c r="AW85" s="77">
        <v>20595682.050000023</v>
      </c>
      <c r="AX85" s="77">
        <v>1884484.7</v>
      </c>
      <c r="AY85" s="77">
        <v>8906653.4699999988</v>
      </c>
      <c r="AZ85" s="77">
        <f t="shared" si="42"/>
        <v>31386820.220000021</v>
      </c>
      <c r="BA85" s="78">
        <v>0.30760116799381521</v>
      </c>
      <c r="BB85" s="79">
        <f t="shared" si="43"/>
        <v>13.112229445726852</v>
      </c>
      <c r="BC85" s="79">
        <f t="shared" si="49"/>
        <v>16.001024480171754</v>
      </c>
      <c r="BD85" s="86">
        <v>41194370</v>
      </c>
      <c r="BE85" s="110">
        <v>2227444</v>
      </c>
      <c r="BF85" s="88">
        <v>15189687.869999999</v>
      </c>
      <c r="BG85" s="77">
        <v>0</v>
      </c>
      <c r="BH85" s="88">
        <v>980112.92</v>
      </c>
      <c r="BI85" s="88">
        <v>0</v>
      </c>
      <c r="BJ85" s="88">
        <f t="shared" si="44"/>
        <v>980112.92</v>
      </c>
      <c r="BK85" s="78">
        <v>6.452488875270089E-2</v>
      </c>
      <c r="BL85" s="79">
        <f t="shared" si="45"/>
        <v>6.8193354670195969</v>
      </c>
      <c r="BM85" s="87">
        <f t="shared" si="46"/>
        <v>7.2593523293963838</v>
      </c>
      <c r="BN85" s="81"/>
      <c r="BO85" s="81"/>
      <c r="BP85" s="77"/>
      <c r="BQ85" s="77"/>
      <c r="BR85" s="77"/>
      <c r="BS85" s="77"/>
      <c r="BT85" s="89"/>
      <c r="BU85" s="79"/>
      <c r="BV85" s="82"/>
    </row>
    <row r="86" spans="1:74">
      <c r="A86" s="7">
        <v>39083</v>
      </c>
      <c r="B86" s="75">
        <v>7219833</v>
      </c>
      <c r="C86" s="76">
        <v>41957164.930000007</v>
      </c>
      <c r="D86" s="76">
        <v>1265886.08</v>
      </c>
      <c r="E86" s="76">
        <v>775783.48</v>
      </c>
      <c r="F86" s="76">
        <v>4061668.79</v>
      </c>
      <c r="G86" s="77">
        <f t="shared" si="29"/>
        <v>6103338.3499999996</v>
      </c>
      <c r="H86" s="78">
        <v>0.14546593794367699</v>
      </c>
      <c r="I86" s="79">
        <f t="shared" si="30"/>
        <v>5.811376098311416</v>
      </c>
      <c r="J86" s="79">
        <f>(C86+D86+E86)/B86</f>
        <v>6.0941623566639285</v>
      </c>
      <c r="K86" s="80">
        <v>30700127</v>
      </c>
      <c r="L86" s="81">
        <v>189259590.40000007</v>
      </c>
      <c r="M86" s="81">
        <v>135929.73000000001</v>
      </c>
      <c r="N86" s="81">
        <v>3963183.99</v>
      </c>
      <c r="O86" s="81">
        <v>18338317.969999995</v>
      </c>
      <c r="P86" s="77">
        <f t="shared" si="47"/>
        <v>22437431.689999994</v>
      </c>
      <c r="Q86" s="78">
        <v>0.11855373692069443</v>
      </c>
      <c r="R86" s="79">
        <f t="shared" si="32"/>
        <v>6.1647820023676143</v>
      </c>
      <c r="S86" s="82">
        <f>(L86+M86+N86)/K86</f>
        <v>6.2983030695605935</v>
      </c>
      <c r="T86" s="81">
        <v>4160892</v>
      </c>
      <c r="U86" s="81">
        <v>26663550.739999998</v>
      </c>
      <c r="V86" s="81">
        <v>4193553.12</v>
      </c>
      <c r="W86" s="81">
        <v>682217.39</v>
      </c>
      <c r="X86" s="81">
        <v>2013551.24</v>
      </c>
      <c r="Y86" s="81">
        <f t="shared" si="34"/>
        <v>6889321.75</v>
      </c>
      <c r="Z86" s="83">
        <v>0.25837975658901302</v>
      </c>
      <c r="AA86" s="79">
        <f t="shared" si="35"/>
        <v>6.4081333377554612</v>
      </c>
      <c r="AB86" s="79">
        <f>(U86+V86+W86)/T86</f>
        <v>7.5799422936235787</v>
      </c>
      <c r="AC86" s="84">
        <v>37101392</v>
      </c>
      <c r="AD86" s="76">
        <v>223924220.75999999</v>
      </c>
      <c r="AE86" s="76">
        <v>391791.41</v>
      </c>
      <c r="AF86" s="76">
        <v>21986350.419999987</v>
      </c>
      <c r="AG86" s="76">
        <v>21872663.430000007</v>
      </c>
      <c r="AH86" s="81">
        <f t="shared" si="37"/>
        <v>44250805.25999999</v>
      </c>
      <c r="AI86" s="85">
        <v>0.19761509098842719</v>
      </c>
      <c r="AJ86" s="79">
        <f t="shared" si="38"/>
        <v>6.0354668299237932</v>
      </c>
      <c r="AK86" s="79">
        <f>(AD86+AE86+AF86)/AC86</f>
        <v>6.6386286150665175</v>
      </c>
      <c r="AL86" s="86">
        <v>33184192</v>
      </c>
      <c r="AM86" s="77">
        <v>182338938.42000017</v>
      </c>
      <c r="AN86" s="77">
        <v>218179.18</v>
      </c>
      <c r="AO86" s="77">
        <v>26247115.139999993</v>
      </c>
      <c r="AP86" s="77">
        <v>19077118.150000002</v>
      </c>
      <c r="AQ86" s="77">
        <f t="shared" si="48"/>
        <v>45542412.469999999</v>
      </c>
      <c r="AR86" s="78">
        <v>0.24976789304924799</v>
      </c>
      <c r="AS86" s="79">
        <f t="shared" si="40"/>
        <v>5.4947529962459285</v>
      </c>
      <c r="AT86" s="82">
        <f>(AM86+AN86+AO86)/AL86</f>
        <v>6.2922801537551418</v>
      </c>
      <c r="AU86" s="77">
        <v>7534019</v>
      </c>
      <c r="AV86" s="77">
        <v>89909022.549999967</v>
      </c>
      <c r="AW86" s="77">
        <v>17755269.500000007</v>
      </c>
      <c r="AX86" s="77">
        <v>1711418.91</v>
      </c>
      <c r="AY86" s="77">
        <v>7889592.5500000054</v>
      </c>
      <c r="AZ86" s="77">
        <f t="shared" si="42"/>
        <v>27356280.960000012</v>
      </c>
      <c r="BA86" s="78">
        <v>0.30426624808190628</v>
      </c>
      <c r="BB86" s="79">
        <f t="shared" si="43"/>
        <v>11.93373982067207</v>
      </c>
      <c r="BC86" s="79">
        <f t="shared" si="49"/>
        <v>14.517578328379578</v>
      </c>
      <c r="BD86" s="86">
        <v>40427938</v>
      </c>
      <c r="BE86" s="110">
        <v>2154909</v>
      </c>
      <c r="BF86" s="88">
        <v>12393187.800000001</v>
      </c>
      <c r="BG86" s="77">
        <v>0</v>
      </c>
      <c r="BH86" s="88">
        <v>929253.12</v>
      </c>
      <c r="BI86" s="88">
        <v>0</v>
      </c>
      <c r="BJ86" s="88">
        <f t="shared" si="44"/>
        <v>929253.12</v>
      </c>
      <c r="BK86" s="78">
        <v>7.498096010455034E-2</v>
      </c>
      <c r="BL86" s="79">
        <f t="shared" si="45"/>
        <v>5.7511420667879714</v>
      </c>
      <c r="BM86" s="87">
        <f>(BF86+BG86+BH86)/BE86</f>
        <v>6.1823682206534007</v>
      </c>
      <c r="BN86" s="81"/>
      <c r="BO86" s="81"/>
      <c r="BP86" s="77"/>
      <c r="BQ86" s="77"/>
      <c r="BR86" s="77"/>
      <c r="BS86" s="77"/>
      <c r="BT86" s="89"/>
      <c r="BU86" s="79"/>
      <c r="BV86" s="82"/>
    </row>
    <row r="87" spans="1:74">
      <c r="A87" s="7">
        <v>39114</v>
      </c>
      <c r="B87" s="75">
        <v>6699007</v>
      </c>
      <c r="C87" s="76">
        <v>43674889.649999984</v>
      </c>
      <c r="D87" s="76">
        <v>1264766.03</v>
      </c>
      <c r="E87" s="76">
        <v>697145.01</v>
      </c>
      <c r="F87" s="76">
        <v>4285905.58</v>
      </c>
      <c r="G87" s="77">
        <f t="shared" si="29"/>
        <v>6247816.6200000001</v>
      </c>
      <c r="H87" s="78">
        <v>0.14305283127372481</v>
      </c>
      <c r="I87" s="79">
        <f t="shared" si="30"/>
        <v>6.5196065103380221</v>
      </c>
      <c r="J87" s="79">
        <f t="shared" ref="J87:J150" si="50">(C87+D87+E87)/B87</f>
        <v>6.8124724589778731</v>
      </c>
      <c r="K87" s="80">
        <v>27945786</v>
      </c>
      <c r="L87" s="81">
        <v>195330940.60000005</v>
      </c>
      <c r="M87" s="81">
        <v>137897.21</v>
      </c>
      <c r="N87" s="81">
        <v>3497557.74</v>
      </c>
      <c r="O87" s="81">
        <v>18991648.82</v>
      </c>
      <c r="P87" s="77">
        <f t="shared" si="47"/>
        <v>22627103.77</v>
      </c>
      <c r="Q87" s="78">
        <v>0.11583983418344328</v>
      </c>
      <c r="R87" s="79">
        <f t="shared" si="32"/>
        <v>6.9896384592653806</v>
      </c>
      <c r="S87" s="82">
        <f t="shared" ref="S87:S150" si="51">(L87+M87+N87)/K87</f>
        <v>7.1197280173118074</v>
      </c>
      <c r="T87" s="81">
        <v>3828742</v>
      </c>
      <c r="U87" s="81">
        <v>27960499.110000011</v>
      </c>
      <c r="V87" s="81">
        <v>5019237.0999999996</v>
      </c>
      <c r="W87" s="81">
        <v>593531.66</v>
      </c>
      <c r="X87" s="81">
        <v>2023478.56</v>
      </c>
      <c r="Y87" s="81">
        <f t="shared" si="34"/>
        <v>7636247.3200000003</v>
      </c>
      <c r="Z87" s="83">
        <v>0.27310840518111185</v>
      </c>
      <c r="AA87" s="79">
        <f t="shared" si="35"/>
        <v>7.3027900835313559</v>
      </c>
      <c r="AB87" s="79">
        <f t="shared" ref="AB87:AB131" si="52">(U87+V87+W87)/T87</f>
        <v>8.7687464629374361</v>
      </c>
      <c r="AC87" s="84">
        <v>33995357</v>
      </c>
      <c r="AD87" s="76">
        <v>233635951.98000005</v>
      </c>
      <c r="AE87" s="76">
        <v>396282.87</v>
      </c>
      <c r="AF87" s="76">
        <v>20499780.559999999</v>
      </c>
      <c r="AG87" s="76">
        <v>23075225.659999996</v>
      </c>
      <c r="AH87" s="81">
        <f t="shared" si="37"/>
        <v>43971289.089999996</v>
      </c>
      <c r="AI87" s="85">
        <v>0.18820429269277902</v>
      </c>
      <c r="AJ87" s="79">
        <f t="shared" si="38"/>
        <v>6.8725841584778786</v>
      </c>
      <c r="AK87" s="79">
        <f t="shared" ref="AK87:AK150" si="53">(AD87+AE87+AF87)/AC87</f>
        <v>7.4872581985239943</v>
      </c>
      <c r="AL87" s="86">
        <v>30291504</v>
      </c>
      <c r="AM87" s="77">
        <v>187786396.16</v>
      </c>
      <c r="AN87" s="77">
        <v>252311.54</v>
      </c>
      <c r="AO87" s="77">
        <v>24965774.850000001</v>
      </c>
      <c r="AP87" s="77">
        <v>19726716.549999997</v>
      </c>
      <c r="AQ87" s="77">
        <f t="shared" si="48"/>
        <v>44944802.939999998</v>
      </c>
      <c r="AR87" s="78">
        <v>0.23934003665369663</v>
      </c>
      <c r="AS87" s="79">
        <f t="shared" si="40"/>
        <v>6.1993090920807363</v>
      </c>
      <c r="AT87" s="82">
        <f t="shared" ref="AT87:AT150" si="54">(AM87+AN87+AO87)/AL87</f>
        <v>7.0318226044504089</v>
      </c>
      <c r="AU87" s="77">
        <v>7031341</v>
      </c>
      <c r="AV87" s="77">
        <v>89822509.49000001</v>
      </c>
      <c r="AW87" s="77">
        <v>17331585.640000001</v>
      </c>
      <c r="AX87" s="77">
        <v>1674434.87</v>
      </c>
      <c r="AY87" s="77">
        <v>7924973.0400000028</v>
      </c>
      <c r="AZ87" s="77">
        <f t="shared" si="42"/>
        <v>26930993.550000004</v>
      </c>
      <c r="BA87" s="78">
        <v>0.29982455069347891</v>
      </c>
      <c r="BB87" s="79">
        <f t="shared" si="43"/>
        <v>12.774591573641501</v>
      </c>
      <c r="BC87" s="79">
        <f t="shared" si="49"/>
        <v>15.477635062785323</v>
      </c>
      <c r="BD87" s="86">
        <v>36443867</v>
      </c>
      <c r="BE87" s="110">
        <v>1951871</v>
      </c>
      <c r="BF87" s="88">
        <v>13221931.15</v>
      </c>
      <c r="BG87" s="77">
        <v>0</v>
      </c>
      <c r="BH87" s="88">
        <v>928006.11</v>
      </c>
      <c r="BI87" s="88">
        <v>4877.34</v>
      </c>
      <c r="BJ87" s="88">
        <f t="shared" si="44"/>
        <v>932883.45</v>
      </c>
      <c r="BK87" s="78">
        <v>7.0555763709297489E-2</v>
      </c>
      <c r="BL87" s="79">
        <f t="shared" si="45"/>
        <v>6.7739779678062746</v>
      </c>
      <c r="BM87" s="87">
        <f t="shared" ref="BM87:BM150" si="55">(BF87+BG87+BH87)/BE87</f>
        <v>7.2494223542436975</v>
      </c>
      <c r="BN87" s="81"/>
      <c r="BO87" s="81"/>
      <c r="BP87" s="77"/>
      <c r="BQ87" s="77"/>
      <c r="BR87" s="77"/>
      <c r="BS87" s="77"/>
      <c r="BT87" s="89"/>
      <c r="BU87" s="79"/>
      <c r="BV87" s="82"/>
    </row>
    <row r="88" spans="1:74">
      <c r="A88" s="7">
        <v>39142</v>
      </c>
      <c r="B88" s="75">
        <v>7405344</v>
      </c>
      <c r="C88" s="76">
        <v>49110078.059999995</v>
      </c>
      <c r="D88" s="76">
        <v>1432384.63</v>
      </c>
      <c r="E88" s="76">
        <v>923112.4</v>
      </c>
      <c r="F88" s="76">
        <v>4778814.7</v>
      </c>
      <c r="G88" s="77">
        <f t="shared" si="29"/>
        <v>7134311.7300000004</v>
      </c>
      <c r="H88" s="78">
        <v>0.14527184667236107</v>
      </c>
      <c r="I88" s="79">
        <f t="shared" si="30"/>
        <v>6.6317078666433318</v>
      </c>
      <c r="J88" s="79">
        <f t="shared" si="50"/>
        <v>6.9497885702541291</v>
      </c>
      <c r="K88" s="80">
        <v>30735629</v>
      </c>
      <c r="L88" s="81">
        <v>215873587.4900001</v>
      </c>
      <c r="M88" s="81">
        <v>112770.18</v>
      </c>
      <c r="N88" s="81">
        <v>3942044.56</v>
      </c>
      <c r="O88" s="81">
        <v>21012945.760000002</v>
      </c>
      <c r="P88" s="77">
        <f t="shared" si="47"/>
        <v>25067760.5</v>
      </c>
      <c r="Q88" s="78">
        <v>0.11612240659669038</v>
      </c>
      <c r="R88" s="79">
        <f t="shared" si="32"/>
        <v>7.023561726685343</v>
      </c>
      <c r="S88" s="82">
        <f t="shared" si="51"/>
        <v>7.1554872760209367</v>
      </c>
      <c r="T88" s="81">
        <v>4377609</v>
      </c>
      <c r="U88" s="81">
        <v>33161947.899999984</v>
      </c>
      <c r="V88" s="81">
        <v>5382034.1099999994</v>
      </c>
      <c r="W88" s="81">
        <v>690932.94</v>
      </c>
      <c r="X88" s="81">
        <v>2455337.12</v>
      </c>
      <c r="Y88" s="81">
        <f t="shared" si="34"/>
        <v>8528304.1699999981</v>
      </c>
      <c r="Z88" s="83">
        <v>0.25717138799316436</v>
      </c>
      <c r="AA88" s="79">
        <f t="shared" si="35"/>
        <v>7.5753562960967926</v>
      </c>
      <c r="AB88" s="79">
        <f t="shared" si="52"/>
        <v>8.9626357561856214</v>
      </c>
      <c r="AC88" s="84">
        <v>38831481</v>
      </c>
      <c r="AD88" s="76">
        <v>259734155.4000001</v>
      </c>
      <c r="AE88" s="76">
        <v>438941.06</v>
      </c>
      <c r="AF88" s="76">
        <v>24254120.129999995</v>
      </c>
      <c r="AG88" s="76">
        <v>25447868.620000005</v>
      </c>
      <c r="AH88" s="81">
        <f t="shared" si="37"/>
        <v>50140929.810000002</v>
      </c>
      <c r="AI88" s="85">
        <v>0.19304711670585314</v>
      </c>
      <c r="AJ88" s="79">
        <f t="shared" si="38"/>
        <v>6.6887522368770869</v>
      </c>
      <c r="AK88" s="79">
        <f t="shared" si="53"/>
        <v>7.3246553895278961</v>
      </c>
      <c r="AL88" s="86">
        <v>33599913</v>
      </c>
      <c r="AM88" s="77">
        <v>207421621.01000002</v>
      </c>
      <c r="AN88" s="77">
        <v>286029.96000000002</v>
      </c>
      <c r="AO88" s="77">
        <v>27233549.160000015</v>
      </c>
      <c r="AP88" s="77">
        <v>22014362.309999999</v>
      </c>
      <c r="AQ88" s="77">
        <f t="shared" si="48"/>
        <v>49533941.430000015</v>
      </c>
      <c r="AR88" s="78">
        <v>0.23880799498530528</v>
      </c>
      <c r="AS88" s="79">
        <f t="shared" si="40"/>
        <v>6.1732785144413924</v>
      </c>
      <c r="AT88" s="82">
        <f t="shared" si="54"/>
        <v>6.9923157280198929</v>
      </c>
      <c r="AU88" s="77">
        <v>7777657</v>
      </c>
      <c r="AV88" s="77">
        <v>108007478.80000001</v>
      </c>
      <c r="AW88" s="77">
        <v>19817035.74000001</v>
      </c>
      <c r="AX88" s="77">
        <v>1983484.62</v>
      </c>
      <c r="AY88" s="77">
        <v>9649639.7799999993</v>
      </c>
      <c r="AZ88" s="77">
        <f t="shared" si="42"/>
        <v>31450160.140000008</v>
      </c>
      <c r="BA88" s="78">
        <v>0.29118502245790778</v>
      </c>
      <c r="BB88" s="79">
        <f t="shared" si="43"/>
        <v>13.8868914893007</v>
      </c>
      <c r="BC88" s="79">
        <f t="shared" si="49"/>
        <v>16.689859061668574</v>
      </c>
      <c r="BD88" s="86">
        <v>41002726</v>
      </c>
      <c r="BE88" s="110">
        <v>2168065</v>
      </c>
      <c r="BF88" s="88">
        <v>15050024.140000001</v>
      </c>
      <c r="BG88" s="77">
        <v>0</v>
      </c>
      <c r="BH88" s="88">
        <v>964378.89</v>
      </c>
      <c r="BI88" s="88">
        <v>6340.71</v>
      </c>
      <c r="BJ88" s="88">
        <f t="shared" si="44"/>
        <v>970719.6</v>
      </c>
      <c r="BK88" s="78">
        <v>6.4499537739611881E-2</v>
      </c>
      <c r="BL88" s="79">
        <f t="shared" si="45"/>
        <v>6.941684931032972</v>
      </c>
      <c r="BM88" s="87">
        <f t="shared" si="55"/>
        <v>7.3864958061681731</v>
      </c>
      <c r="BN88" s="81"/>
      <c r="BO88" s="81"/>
      <c r="BP88" s="77"/>
      <c r="BQ88" s="77"/>
      <c r="BR88" s="77"/>
      <c r="BS88" s="77"/>
      <c r="BT88" s="89"/>
      <c r="BU88" s="79"/>
      <c r="BV88" s="82"/>
    </row>
    <row r="89" spans="1:74">
      <c r="A89" s="7">
        <v>39173</v>
      </c>
      <c r="B89" s="75">
        <v>8160689</v>
      </c>
      <c r="C89" s="76">
        <v>44889282.739999995</v>
      </c>
      <c r="D89" s="76">
        <v>1280227.8799999999</v>
      </c>
      <c r="E89" s="76">
        <v>849001.24</v>
      </c>
      <c r="F89" s="76">
        <v>4458070.9400000004</v>
      </c>
      <c r="G89" s="77">
        <f t="shared" si="29"/>
        <v>6587300.0600000005</v>
      </c>
      <c r="H89" s="78">
        <v>0.14674549598294606</v>
      </c>
      <c r="I89" s="79">
        <f t="shared" si="30"/>
        <v>5.5006731343395137</v>
      </c>
      <c r="J89" s="79">
        <f t="shared" si="50"/>
        <v>5.7615860450018372</v>
      </c>
      <c r="K89" s="80">
        <v>30365907</v>
      </c>
      <c r="L89" s="81">
        <v>209047708.01999998</v>
      </c>
      <c r="M89" s="81">
        <v>174589.53</v>
      </c>
      <c r="N89" s="81">
        <v>3914678.51</v>
      </c>
      <c r="O89" s="81">
        <v>20377969.490000002</v>
      </c>
      <c r="P89" s="77">
        <f t="shared" si="47"/>
        <v>24467237.530000001</v>
      </c>
      <c r="Q89" s="78">
        <v>0.11704140534111564</v>
      </c>
      <c r="R89" s="79">
        <f t="shared" si="32"/>
        <v>6.8842899380545415</v>
      </c>
      <c r="S89" s="82">
        <f t="shared" si="51"/>
        <v>7.0189563598413169</v>
      </c>
      <c r="T89" s="81">
        <v>4197954</v>
      </c>
      <c r="U89" s="81">
        <v>32893064.860000007</v>
      </c>
      <c r="V89" s="81">
        <v>5422706.79</v>
      </c>
      <c r="W89" s="81">
        <v>642361.21</v>
      </c>
      <c r="X89" s="81">
        <v>2499319.42</v>
      </c>
      <c r="Y89" s="81">
        <f t="shared" si="34"/>
        <v>8564387.4199999999</v>
      </c>
      <c r="Z89" s="83">
        <v>0.26037061175210896</v>
      </c>
      <c r="AA89" s="79">
        <f t="shared" si="35"/>
        <v>7.8354991169507828</v>
      </c>
      <c r="AB89" s="79">
        <f t="shared" si="52"/>
        <v>9.2802667346998096</v>
      </c>
      <c r="AC89" s="84">
        <v>37534351</v>
      </c>
      <c r="AD89" s="76">
        <v>240441370.99000004</v>
      </c>
      <c r="AE89" s="76">
        <v>403601.41</v>
      </c>
      <c r="AF89" s="76">
        <v>23389723.699999977</v>
      </c>
      <c r="AG89" s="76">
        <v>23525313.739999998</v>
      </c>
      <c r="AH89" s="81">
        <f t="shared" si="37"/>
        <v>47318638.849999979</v>
      </c>
      <c r="AI89" s="85">
        <v>0.19679907270187705</v>
      </c>
      <c r="AJ89" s="79">
        <f t="shared" si="38"/>
        <v>6.4059019160874806</v>
      </c>
      <c r="AK89" s="79">
        <f t="shared" si="53"/>
        <v>7.0398099090617023</v>
      </c>
      <c r="AL89" s="86">
        <v>32844706</v>
      </c>
      <c r="AM89" s="77">
        <v>191487733.63</v>
      </c>
      <c r="AN89" s="77">
        <v>270679.3</v>
      </c>
      <c r="AO89" s="77">
        <v>26036410.670000013</v>
      </c>
      <c r="AP89" s="77">
        <v>20214986.210000005</v>
      </c>
      <c r="AQ89" s="77">
        <f t="shared" si="48"/>
        <v>46522076.180000022</v>
      </c>
      <c r="AR89" s="78">
        <v>0.24295068565536301</v>
      </c>
      <c r="AS89" s="79">
        <f t="shared" si="40"/>
        <v>5.8300943120026707</v>
      </c>
      <c r="AT89" s="82">
        <f t="shared" si="54"/>
        <v>6.6310480477432199</v>
      </c>
      <c r="AU89" s="77">
        <v>7354105</v>
      </c>
      <c r="AV89" s="77">
        <v>112935599.15000002</v>
      </c>
      <c r="AW89" s="77">
        <v>19005509.429999996</v>
      </c>
      <c r="AX89" s="77">
        <v>1813947.51</v>
      </c>
      <c r="AY89" s="77">
        <v>10335769.999999998</v>
      </c>
      <c r="AZ89" s="77">
        <f t="shared" si="42"/>
        <v>31155226.939999998</v>
      </c>
      <c r="BA89" s="78">
        <v>0.27586719488351868</v>
      </c>
      <c r="BB89" s="79">
        <f t="shared" si="43"/>
        <v>15.356810808385251</v>
      </c>
      <c r="BC89" s="79">
        <f t="shared" si="49"/>
        <v>18.187808861853348</v>
      </c>
      <c r="BD89" s="86">
        <v>38968917</v>
      </c>
      <c r="BE89" s="110">
        <v>2108461</v>
      </c>
      <c r="BF89" s="88">
        <v>13291898.289999999</v>
      </c>
      <c r="BG89" s="77">
        <v>0</v>
      </c>
      <c r="BH89" s="88">
        <v>921142.17</v>
      </c>
      <c r="BI89" s="88">
        <v>6253.44</v>
      </c>
      <c r="BJ89" s="88">
        <f t="shared" si="44"/>
        <v>927395.61</v>
      </c>
      <c r="BK89" s="78">
        <v>6.9771494617718754E-2</v>
      </c>
      <c r="BL89" s="79">
        <f t="shared" si="45"/>
        <v>6.3040759539778062</v>
      </c>
      <c r="BM89" s="87">
        <f t="shared" si="55"/>
        <v>6.7409548765663674</v>
      </c>
      <c r="BN89" s="81"/>
      <c r="BO89" s="81"/>
      <c r="BP89" s="77"/>
      <c r="BQ89" s="77"/>
      <c r="BR89" s="77"/>
      <c r="BS89" s="77"/>
      <c r="BT89" s="89"/>
      <c r="BU89" s="79"/>
      <c r="BV89" s="82"/>
    </row>
    <row r="90" spans="1:74">
      <c r="A90" s="7">
        <v>39203</v>
      </c>
      <c r="B90" s="75">
        <v>7332419</v>
      </c>
      <c r="C90" s="76">
        <v>50672173.450000018</v>
      </c>
      <c r="D90" s="76">
        <v>1524232.7</v>
      </c>
      <c r="E90" s="76">
        <v>869909.43</v>
      </c>
      <c r="F90" s="76">
        <v>5048222.8600000003</v>
      </c>
      <c r="G90" s="77">
        <f t="shared" si="29"/>
        <v>7442364.9900000002</v>
      </c>
      <c r="H90" s="78">
        <v>0.14687281960272811</v>
      </c>
      <c r="I90" s="79">
        <f t="shared" si="30"/>
        <v>6.9107034731648609</v>
      </c>
      <c r="J90" s="79">
        <f t="shared" si="50"/>
        <v>7.2372181104216793</v>
      </c>
      <c r="K90" s="80">
        <v>31825190</v>
      </c>
      <c r="L90" s="81">
        <v>236588749.91999999</v>
      </c>
      <c r="M90" s="81">
        <v>165851.53</v>
      </c>
      <c r="N90" s="81">
        <v>4250607.93</v>
      </c>
      <c r="O90" s="81">
        <v>22686119.419999994</v>
      </c>
      <c r="P90" s="77">
        <f t="shared" si="47"/>
        <v>27102578.879999995</v>
      </c>
      <c r="Q90" s="78">
        <v>0.11455565359369139</v>
      </c>
      <c r="R90" s="79">
        <f t="shared" si="32"/>
        <v>7.4340090324676771</v>
      </c>
      <c r="S90" s="82">
        <f t="shared" si="51"/>
        <v>7.5727814784452185</v>
      </c>
      <c r="T90" s="81">
        <v>4380199</v>
      </c>
      <c r="U90" s="81">
        <v>37054307.610000007</v>
      </c>
      <c r="V90" s="81">
        <v>6067995.6099999994</v>
      </c>
      <c r="W90" s="81">
        <v>671834.46</v>
      </c>
      <c r="X90" s="81">
        <v>2878230.73</v>
      </c>
      <c r="Y90" s="81">
        <f t="shared" si="34"/>
        <v>9618060.7999999989</v>
      </c>
      <c r="Z90" s="83">
        <v>0.25956660427259848</v>
      </c>
      <c r="AA90" s="79">
        <f t="shared" si="35"/>
        <v>8.4595032348986905</v>
      </c>
      <c r="AB90" s="79">
        <f t="shared" si="52"/>
        <v>9.998207314325219</v>
      </c>
      <c r="AC90" s="84">
        <v>39005537</v>
      </c>
      <c r="AD90" s="76">
        <v>269587321.39000005</v>
      </c>
      <c r="AE90" s="76">
        <v>450586.86</v>
      </c>
      <c r="AF90" s="76">
        <v>25022973.909999996</v>
      </c>
      <c r="AG90" s="76">
        <v>26479037.949999996</v>
      </c>
      <c r="AH90" s="81">
        <f t="shared" si="37"/>
        <v>51952598.719999991</v>
      </c>
      <c r="AI90" s="85">
        <v>0.19271158024839935</v>
      </c>
      <c r="AJ90" s="79">
        <f t="shared" si="38"/>
        <v>6.9115141624636536</v>
      </c>
      <c r="AK90" s="79">
        <f t="shared" si="53"/>
        <v>7.5645896673592796</v>
      </c>
      <c r="AL90" s="86">
        <v>33400787</v>
      </c>
      <c r="AM90" s="77">
        <v>211137342.95000008</v>
      </c>
      <c r="AN90" s="77">
        <v>359530.23999999999</v>
      </c>
      <c r="AO90" s="77">
        <v>27879848.799999986</v>
      </c>
      <c r="AP90" s="77">
        <v>21724458.570000015</v>
      </c>
      <c r="AQ90" s="77">
        <f t="shared" si="48"/>
        <v>49963837.609999999</v>
      </c>
      <c r="AR90" s="78">
        <v>0.23664140559840247</v>
      </c>
      <c r="AS90" s="79">
        <f t="shared" si="40"/>
        <v>6.3213283851664954</v>
      </c>
      <c r="AT90" s="82">
        <f t="shared" si="54"/>
        <v>7.1667988538713194</v>
      </c>
      <c r="AU90" s="77">
        <v>8168397</v>
      </c>
      <c r="AV90" s="77">
        <v>130723263.55</v>
      </c>
      <c r="AW90" s="77">
        <v>21131547.730000012</v>
      </c>
      <c r="AX90" s="77">
        <v>2076901.88</v>
      </c>
      <c r="AY90" s="77">
        <v>12062263.229999997</v>
      </c>
      <c r="AZ90" s="77">
        <f t="shared" si="42"/>
        <v>35270712.840000004</v>
      </c>
      <c r="BA90" s="78">
        <v>0.269812058559182</v>
      </c>
      <c r="BB90" s="79">
        <f t="shared" si="43"/>
        <v>16.003539439868067</v>
      </c>
      <c r="BC90" s="79">
        <f t="shared" si="49"/>
        <v>18.844788415646299</v>
      </c>
      <c r="BD90" s="86">
        <v>41175543</v>
      </c>
      <c r="BE90" s="110">
        <v>2131421</v>
      </c>
      <c r="BF90" s="88">
        <v>14516770.060000001</v>
      </c>
      <c r="BG90" s="77">
        <v>0</v>
      </c>
      <c r="BH90" s="88">
        <v>942542.67</v>
      </c>
      <c r="BI90" s="88">
        <v>6513.57</v>
      </c>
      <c r="BJ90" s="88">
        <f t="shared" si="44"/>
        <v>949056.24</v>
      </c>
      <c r="BK90" s="78">
        <v>6.5376542858873385E-2</v>
      </c>
      <c r="BL90" s="79">
        <f t="shared" si="45"/>
        <v>6.8108412462859285</v>
      </c>
      <c r="BM90" s="87">
        <f t="shared" si="55"/>
        <v>7.253054525595835</v>
      </c>
      <c r="BN90" s="81"/>
      <c r="BO90" s="81"/>
      <c r="BP90" s="77"/>
      <c r="BQ90" s="77"/>
      <c r="BR90" s="77"/>
      <c r="BS90" s="77"/>
      <c r="BT90" s="89"/>
      <c r="BU90" s="79"/>
      <c r="BV90" s="82"/>
    </row>
    <row r="91" spans="1:74">
      <c r="A91" s="7">
        <v>39234</v>
      </c>
      <c r="B91" s="75">
        <v>7240356</v>
      </c>
      <c r="C91" s="76">
        <v>47132756.470000029</v>
      </c>
      <c r="D91" s="76">
        <v>1503577.47</v>
      </c>
      <c r="E91" s="76">
        <v>581405.14</v>
      </c>
      <c r="F91" s="76">
        <v>4604115.92</v>
      </c>
      <c r="G91" s="77">
        <f t="shared" si="29"/>
        <v>6689098.5299999993</v>
      </c>
      <c r="H91" s="78">
        <v>0.14192037620922099</v>
      </c>
      <c r="I91" s="79">
        <f t="shared" si="30"/>
        <v>6.5097291445337806</v>
      </c>
      <c r="J91" s="79">
        <f t="shared" si="50"/>
        <v>6.7976960083178266</v>
      </c>
      <c r="K91" s="80">
        <v>30548112</v>
      </c>
      <c r="L91" s="81">
        <v>230528728.06999987</v>
      </c>
      <c r="M91" s="81">
        <v>148777.38</v>
      </c>
      <c r="N91" s="81">
        <v>4507167.97</v>
      </c>
      <c r="O91" s="81">
        <v>21873992.889999978</v>
      </c>
      <c r="P91" s="77">
        <f t="shared" si="47"/>
        <v>26529938.23999998</v>
      </c>
      <c r="Q91" s="78">
        <v>0.11508300272209113</v>
      </c>
      <c r="R91" s="79">
        <f t="shared" si="32"/>
        <v>7.5464149165748733</v>
      </c>
      <c r="S91" s="82">
        <f t="shared" si="51"/>
        <v>7.6988284388900983</v>
      </c>
      <c r="T91" s="81">
        <v>4429679</v>
      </c>
      <c r="U91" s="81">
        <v>35505605.690000005</v>
      </c>
      <c r="V91" s="81">
        <v>5173023.2</v>
      </c>
      <c r="W91" s="81">
        <v>630934.63</v>
      </c>
      <c r="X91" s="81">
        <v>2725556.82</v>
      </c>
      <c r="Y91" s="81">
        <f t="shared" si="34"/>
        <v>8529514.6500000004</v>
      </c>
      <c r="Z91" s="83">
        <v>0.24023008435544868</v>
      </c>
      <c r="AA91" s="79">
        <f t="shared" si="35"/>
        <v>8.015390209990386</v>
      </c>
      <c r="AB91" s="79">
        <f t="shared" si="52"/>
        <v>9.3256336452370494</v>
      </c>
      <c r="AC91" s="84">
        <v>37692554</v>
      </c>
      <c r="AD91" s="76">
        <v>262472228.10000023</v>
      </c>
      <c r="AE91" s="76">
        <v>445011.21</v>
      </c>
      <c r="AF91" s="76">
        <v>23708909.629999973</v>
      </c>
      <c r="AG91" s="76">
        <v>26103590.56000001</v>
      </c>
      <c r="AH91" s="81">
        <f t="shared" si="37"/>
        <v>50257511.399999984</v>
      </c>
      <c r="AI91" s="85">
        <v>0.19147744416164386</v>
      </c>
      <c r="AJ91" s="79">
        <f t="shared" si="38"/>
        <v>6.9635034044124531</v>
      </c>
      <c r="AK91" s="79">
        <f t="shared" si="53"/>
        <v>7.6043175248883434</v>
      </c>
      <c r="AL91" s="86">
        <v>32666708</v>
      </c>
      <c r="AM91" s="77">
        <v>207279353.65000004</v>
      </c>
      <c r="AN91" s="77">
        <v>272045.94</v>
      </c>
      <c r="AO91" s="77">
        <v>26185079.439999998</v>
      </c>
      <c r="AP91" s="77">
        <v>21638157.810000002</v>
      </c>
      <c r="AQ91" s="77">
        <f t="shared" si="48"/>
        <v>48095283.189999998</v>
      </c>
      <c r="AR91" s="78">
        <v>0.23203122907846843</v>
      </c>
      <c r="AS91" s="79">
        <f t="shared" si="40"/>
        <v>6.3452783075049997</v>
      </c>
      <c r="AT91" s="82">
        <f t="shared" si="54"/>
        <v>7.1551892841482534</v>
      </c>
      <c r="AU91" s="77">
        <v>8158191</v>
      </c>
      <c r="AV91" s="77">
        <v>126496046.95000003</v>
      </c>
      <c r="AW91" s="77">
        <v>22061317.989999998</v>
      </c>
      <c r="AX91" s="77">
        <v>2102369.7999999998</v>
      </c>
      <c r="AY91" s="77">
        <v>11582615.529999997</v>
      </c>
      <c r="AZ91" s="77">
        <f t="shared" si="42"/>
        <v>35746303.319999993</v>
      </c>
      <c r="BA91" s="78">
        <v>0.28258830360232068</v>
      </c>
      <c r="BB91" s="79">
        <f t="shared" si="43"/>
        <v>15.505403949233358</v>
      </c>
      <c r="BC91" s="79">
        <f t="shared" si="49"/>
        <v>18.46729682352375</v>
      </c>
      <c r="BD91" s="86">
        <v>39564208</v>
      </c>
      <c r="BE91" s="110">
        <v>2104471</v>
      </c>
      <c r="BF91" s="88">
        <v>14741999.24</v>
      </c>
      <c r="BG91" s="77">
        <v>0</v>
      </c>
      <c r="BH91" s="88">
        <v>957152.89</v>
      </c>
      <c r="BI91" s="88">
        <v>5770.72</v>
      </c>
      <c r="BJ91" s="88">
        <f t="shared" si="44"/>
        <v>962923.61</v>
      </c>
      <c r="BK91" s="78">
        <v>6.5318386897434147E-2</v>
      </c>
      <c r="BL91" s="79">
        <f t="shared" si="45"/>
        <v>7.0050854775380609</v>
      </c>
      <c r="BM91" s="87">
        <f t="shared" si="55"/>
        <v>7.4599042372168594</v>
      </c>
      <c r="BN91" s="81"/>
      <c r="BO91" s="81"/>
      <c r="BP91" s="77"/>
      <c r="BQ91" s="77"/>
      <c r="BR91" s="77"/>
      <c r="BS91" s="77"/>
      <c r="BT91" s="89"/>
      <c r="BU91" s="79"/>
      <c r="BV91" s="82"/>
    </row>
    <row r="92" spans="1:74">
      <c r="A92" s="7">
        <v>39264</v>
      </c>
      <c r="B92" s="75">
        <v>7413692</v>
      </c>
      <c r="C92" s="76">
        <v>47114470.75</v>
      </c>
      <c r="D92" s="76">
        <v>1433545.52</v>
      </c>
      <c r="E92" s="76">
        <v>829967.73</v>
      </c>
      <c r="F92" s="76">
        <v>4492372.0599999996</v>
      </c>
      <c r="G92" s="77">
        <f t="shared" si="29"/>
        <v>6755885.3099999996</v>
      </c>
      <c r="H92" s="78">
        <v>0.14339300012194234</v>
      </c>
      <c r="I92" s="79">
        <f t="shared" si="30"/>
        <v>6.3550617897263599</v>
      </c>
      <c r="J92" s="79">
        <f t="shared" si="50"/>
        <v>6.6603770429092553</v>
      </c>
      <c r="K92" s="80">
        <v>31429715</v>
      </c>
      <c r="L92" s="81">
        <v>220358052.81</v>
      </c>
      <c r="M92" s="81">
        <v>190793.93</v>
      </c>
      <c r="N92" s="81">
        <v>4279853.92</v>
      </c>
      <c r="O92" s="81">
        <v>20960141.18</v>
      </c>
      <c r="P92" s="77">
        <f t="shared" si="47"/>
        <v>25430789.030000001</v>
      </c>
      <c r="Q92" s="78">
        <v>0.11540666976181384</v>
      </c>
      <c r="R92" s="79">
        <f t="shared" si="32"/>
        <v>7.0111374796112536</v>
      </c>
      <c r="S92" s="82">
        <f t="shared" si="51"/>
        <v>7.1533801900526299</v>
      </c>
      <c r="T92" s="81">
        <v>4451115</v>
      </c>
      <c r="U92" s="81">
        <v>39372372.770000018</v>
      </c>
      <c r="V92" s="81">
        <v>6191542.4100000011</v>
      </c>
      <c r="W92" s="81">
        <v>708254.98</v>
      </c>
      <c r="X92" s="81">
        <v>3013469.17</v>
      </c>
      <c r="Y92" s="81">
        <f t="shared" si="34"/>
        <v>9913266.5600000005</v>
      </c>
      <c r="Z92" s="83">
        <v>0.25178229968282384</v>
      </c>
      <c r="AA92" s="79">
        <f t="shared" si="35"/>
        <v>8.8455078716231821</v>
      </c>
      <c r="AB92" s="79">
        <f t="shared" si="52"/>
        <v>10.395635736214414</v>
      </c>
      <c r="AC92" s="84">
        <v>39477395</v>
      </c>
      <c r="AD92" s="76">
        <v>247115157.55999994</v>
      </c>
      <c r="AE92" s="76">
        <v>432738.89</v>
      </c>
      <c r="AF92" s="76">
        <v>25994168.460000016</v>
      </c>
      <c r="AG92" s="76">
        <v>24255130.93</v>
      </c>
      <c r="AH92" s="81">
        <f t="shared" si="37"/>
        <v>50682038.280000016</v>
      </c>
      <c r="AI92" s="85">
        <v>0.2050948180614714</v>
      </c>
      <c r="AJ92" s="79">
        <f t="shared" si="38"/>
        <v>6.2596622082080122</v>
      </c>
      <c r="AK92" s="79">
        <f t="shared" si="53"/>
        <v>6.9290809312519217</v>
      </c>
      <c r="AL92" s="86">
        <v>33115582</v>
      </c>
      <c r="AM92" s="77">
        <v>190154521.68000022</v>
      </c>
      <c r="AN92" s="77">
        <v>268327.02</v>
      </c>
      <c r="AO92" s="77">
        <v>26045012.590000011</v>
      </c>
      <c r="AP92" s="77">
        <v>19845689.100000001</v>
      </c>
      <c r="AQ92" s="77">
        <f t="shared" si="48"/>
        <v>46159028.710000008</v>
      </c>
      <c r="AR92" s="78">
        <v>0.24274483878789008</v>
      </c>
      <c r="AS92" s="79">
        <f t="shared" si="40"/>
        <v>5.7421464517821317</v>
      </c>
      <c r="AT92" s="82">
        <f t="shared" si="54"/>
        <v>6.5367373368222923</v>
      </c>
      <c r="AU92" s="77">
        <v>7808747</v>
      </c>
      <c r="AV92" s="77">
        <v>135147008.50999999</v>
      </c>
      <c r="AW92" s="77">
        <v>23340350.100000009</v>
      </c>
      <c r="AX92" s="77">
        <v>2090310.72</v>
      </c>
      <c r="AY92" s="77">
        <v>12402907.640000002</v>
      </c>
      <c r="AZ92" s="77">
        <f t="shared" si="42"/>
        <v>37833568.460000008</v>
      </c>
      <c r="BA92" s="78">
        <v>0.2799438099083088</v>
      </c>
      <c r="BB92" s="79">
        <f t="shared" si="43"/>
        <v>17.307131158174286</v>
      </c>
      <c r="BC92" s="79">
        <f t="shared" si="49"/>
        <v>20.563820204445094</v>
      </c>
      <c r="BD92" s="86">
        <v>39886460</v>
      </c>
      <c r="BE92" s="110">
        <v>2177615</v>
      </c>
      <c r="BF92" s="88">
        <v>13573479.300000001</v>
      </c>
      <c r="BG92" s="77">
        <v>0</v>
      </c>
      <c r="BH92" s="88">
        <v>940822.58</v>
      </c>
      <c r="BI92" s="88">
        <v>4985.8900000000003</v>
      </c>
      <c r="BJ92" s="88">
        <f t="shared" si="44"/>
        <v>945808.47</v>
      </c>
      <c r="BK92" s="78">
        <v>6.968062123909527E-2</v>
      </c>
      <c r="BL92" s="79">
        <f t="shared" si="45"/>
        <v>6.2331859855851475</v>
      </c>
      <c r="BM92" s="87">
        <f t="shared" si="55"/>
        <v>6.6652286469371314</v>
      </c>
      <c r="BN92" s="81"/>
      <c r="BO92" s="81"/>
      <c r="BP92" s="77"/>
      <c r="BQ92" s="77"/>
      <c r="BR92" s="77"/>
      <c r="BS92" s="77"/>
      <c r="BT92" s="89"/>
      <c r="BU92" s="79"/>
      <c r="BV92" s="82"/>
    </row>
    <row r="93" spans="1:74">
      <c r="A93" s="7">
        <v>39295</v>
      </c>
      <c r="B93" s="75">
        <v>8031269</v>
      </c>
      <c r="C93" s="76">
        <v>43000516.279999979</v>
      </c>
      <c r="D93" s="76">
        <v>1197143.96</v>
      </c>
      <c r="E93" s="76">
        <v>966115.39</v>
      </c>
      <c r="F93" s="76">
        <v>4128801.67</v>
      </c>
      <c r="G93" s="77">
        <f t="shared" si="29"/>
        <v>6292061.0199999996</v>
      </c>
      <c r="H93" s="78">
        <v>0.14632524360937751</v>
      </c>
      <c r="I93" s="79">
        <f t="shared" si="30"/>
        <v>5.3541372204068844</v>
      </c>
      <c r="J93" s="79">
        <f t="shared" si="50"/>
        <v>5.6234918329842989</v>
      </c>
      <c r="K93" s="80">
        <v>31519686</v>
      </c>
      <c r="L93" s="81">
        <v>204198958.00000009</v>
      </c>
      <c r="M93" s="81">
        <v>230740.66</v>
      </c>
      <c r="N93" s="81">
        <v>4449285.25</v>
      </c>
      <c r="O93" s="81">
        <v>19470647.360000003</v>
      </c>
      <c r="P93" s="77">
        <f t="shared" si="47"/>
        <v>24150673.270000003</v>
      </c>
      <c r="Q93" s="78">
        <v>0.1182703061099851</v>
      </c>
      <c r="R93" s="79">
        <f t="shared" si="32"/>
        <v>6.4784578755004123</v>
      </c>
      <c r="S93" s="82">
        <f t="shared" si="51"/>
        <v>6.6269373340203988</v>
      </c>
      <c r="T93" s="81">
        <v>4354757</v>
      </c>
      <c r="U93" s="81">
        <v>38796758.370000005</v>
      </c>
      <c r="V93" s="81">
        <v>6403546.7000000002</v>
      </c>
      <c r="W93" s="81">
        <v>736954.68</v>
      </c>
      <c r="X93" s="81">
        <v>2950468.02</v>
      </c>
      <c r="Y93" s="81">
        <f t="shared" si="34"/>
        <v>10090969.4</v>
      </c>
      <c r="Z93" s="83">
        <v>0.260098261400183</v>
      </c>
      <c r="AA93" s="79">
        <f t="shared" si="35"/>
        <v>8.9090524155538429</v>
      </c>
      <c r="AB93" s="79">
        <f t="shared" si="52"/>
        <v>10.548753868470733</v>
      </c>
      <c r="AC93" s="84">
        <v>37127630</v>
      </c>
      <c r="AD93" s="76">
        <v>199132155.97999999</v>
      </c>
      <c r="AE93" s="76">
        <v>347106.52</v>
      </c>
      <c r="AF93" s="76">
        <v>21437549.899999999</v>
      </c>
      <c r="AG93" s="76">
        <v>19475235.779999994</v>
      </c>
      <c r="AH93" s="81">
        <f t="shared" si="37"/>
        <v>41259892.199999988</v>
      </c>
      <c r="AI93" s="85">
        <v>0.20719854107411942</v>
      </c>
      <c r="AJ93" s="79">
        <f t="shared" si="38"/>
        <v>5.3634491611772681</v>
      </c>
      <c r="AK93" s="79">
        <f t="shared" si="53"/>
        <v>5.9501996868639342</v>
      </c>
      <c r="AL93" s="86">
        <v>32725958</v>
      </c>
      <c r="AM93" s="77">
        <v>161775245.83000007</v>
      </c>
      <c r="AN93" s="77">
        <v>238185.76</v>
      </c>
      <c r="AO93" s="77">
        <v>24113425.5</v>
      </c>
      <c r="AP93" s="77">
        <v>16693394.970000001</v>
      </c>
      <c r="AQ93" s="77">
        <f t="shared" si="48"/>
        <v>41045006.230000004</v>
      </c>
      <c r="AR93" s="78">
        <v>0.25371623464032156</v>
      </c>
      <c r="AS93" s="79">
        <f t="shared" si="40"/>
        <v>4.9433310960675341</v>
      </c>
      <c r="AT93" s="82">
        <f t="shared" si="54"/>
        <v>5.6874379992176261</v>
      </c>
      <c r="AU93" s="77">
        <v>7465029</v>
      </c>
      <c r="AV93" s="77">
        <v>126792569.20999999</v>
      </c>
      <c r="AW93" s="77">
        <v>21531610.479999989</v>
      </c>
      <c r="AX93" s="77">
        <v>1655684.74</v>
      </c>
      <c r="AY93" s="77">
        <v>11662628.26</v>
      </c>
      <c r="AZ93" s="77">
        <f t="shared" si="42"/>
        <v>34849923.479999989</v>
      </c>
      <c r="BA93" s="78">
        <v>0.27485777516093929</v>
      </c>
      <c r="BB93" s="79">
        <f t="shared" si="43"/>
        <v>16.984872960305982</v>
      </c>
      <c r="BC93" s="79">
        <f t="shared" si="49"/>
        <v>20.090995551390357</v>
      </c>
      <c r="BD93" s="86">
        <v>42448677</v>
      </c>
      <c r="BE93" s="110">
        <v>2181055</v>
      </c>
      <c r="BF93" s="88">
        <v>11893917.859999999</v>
      </c>
      <c r="BG93" s="77">
        <v>0</v>
      </c>
      <c r="BH93" s="88">
        <v>910033.82</v>
      </c>
      <c r="BI93" s="88">
        <v>4775.28</v>
      </c>
      <c r="BJ93" s="88">
        <f t="shared" si="44"/>
        <v>914809.1</v>
      </c>
      <c r="BK93" s="78">
        <v>7.6914025367247646E-2</v>
      </c>
      <c r="BL93" s="79">
        <f t="shared" si="45"/>
        <v>5.4532865333519789</v>
      </c>
      <c r="BM93" s="87">
        <f t="shared" si="55"/>
        <v>5.8705313162666686</v>
      </c>
      <c r="BN93" s="81"/>
      <c r="BO93" s="81"/>
      <c r="BP93" s="77"/>
      <c r="BQ93" s="77"/>
      <c r="BR93" s="77"/>
      <c r="BS93" s="77"/>
      <c r="BT93" s="89"/>
      <c r="BU93" s="79"/>
      <c r="BV93" s="82"/>
    </row>
    <row r="94" spans="1:74">
      <c r="A94" s="7">
        <v>39326</v>
      </c>
      <c r="B94" s="75">
        <v>7194219</v>
      </c>
      <c r="C94" s="76">
        <v>38681888.420000002</v>
      </c>
      <c r="D94" s="76">
        <v>914846.2</v>
      </c>
      <c r="E94" s="76">
        <v>923575.77</v>
      </c>
      <c r="F94" s="76">
        <v>3743584.24</v>
      </c>
      <c r="G94" s="77">
        <f t="shared" si="29"/>
        <v>5582006.21</v>
      </c>
      <c r="H94" s="78">
        <v>0.1443054214259584</v>
      </c>
      <c r="I94" s="79">
        <f t="shared" si="30"/>
        <v>5.3768016264169889</v>
      </c>
      <c r="J94" s="79">
        <f t="shared" si="50"/>
        <v>5.6323431897194132</v>
      </c>
      <c r="K94" s="80">
        <v>31024985</v>
      </c>
      <c r="L94" s="81">
        <v>196376547.30999994</v>
      </c>
      <c r="M94" s="81">
        <v>235711.82</v>
      </c>
      <c r="N94" s="81">
        <v>4219034.6399999997</v>
      </c>
      <c r="O94" s="81">
        <v>18632302.029999994</v>
      </c>
      <c r="P94" s="77">
        <f t="shared" si="47"/>
        <v>23087048.489999995</v>
      </c>
      <c r="Q94" s="78">
        <v>0.11756520219064043</v>
      </c>
      <c r="R94" s="79">
        <f t="shared" si="32"/>
        <v>6.3296258583203162</v>
      </c>
      <c r="S94" s="82">
        <f t="shared" si="51"/>
        <v>6.4732116315285868</v>
      </c>
      <c r="T94" s="81">
        <v>4057414</v>
      </c>
      <c r="U94" s="81">
        <v>42369428.889999993</v>
      </c>
      <c r="V94" s="81">
        <v>8603087.3999999948</v>
      </c>
      <c r="W94" s="81">
        <v>691494.43</v>
      </c>
      <c r="X94" s="81">
        <v>3119842.28</v>
      </c>
      <c r="Y94" s="81">
        <f t="shared" si="34"/>
        <v>12414424.109999994</v>
      </c>
      <c r="Z94" s="83">
        <v>0.29300428245635457</v>
      </c>
      <c r="AA94" s="79">
        <f t="shared" si="35"/>
        <v>10.442471211959143</v>
      </c>
      <c r="AB94" s="79">
        <f t="shared" si="52"/>
        <v>12.733236174568331</v>
      </c>
      <c r="AC94" s="84">
        <v>37948430</v>
      </c>
      <c r="AD94" s="76">
        <v>190229102.34999985</v>
      </c>
      <c r="AE94" s="76">
        <v>375131.26</v>
      </c>
      <c r="AF94" s="76">
        <v>22448290.79000001</v>
      </c>
      <c r="AG94" s="76">
        <v>18338981.210000001</v>
      </c>
      <c r="AH94" s="81">
        <f t="shared" si="37"/>
        <v>41162403.260000013</v>
      </c>
      <c r="AI94" s="85">
        <v>0.21638331228765331</v>
      </c>
      <c r="AJ94" s="79">
        <f t="shared" si="38"/>
        <v>5.0128319498329663</v>
      </c>
      <c r="AK94" s="79">
        <f t="shared" si="53"/>
        <v>5.6142645268855613</v>
      </c>
      <c r="AL94" s="86">
        <v>32200683</v>
      </c>
      <c r="AM94" s="77">
        <v>151950432.79000014</v>
      </c>
      <c r="AN94" s="77">
        <v>252795.32</v>
      </c>
      <c r="AO94" s="77">
        <v>24213604.739999983</v>
      </c>
      <c r="AP94" s="77">
        <v>15494189.280000011</v>
      </c>
      <c r="AQ94" s="77">
        <f t="shared" si="48"/>
        <v>39960589.339999996</v>
      </c>
      <c r="AR94" s="78">
        <v>0.26298437330038194</v>
      </c>
      <c r="AS94" s="79">
        <f t="shared" si="40"/>
        <v>4.7188574475268164</v>
      </c>
      <c r="AT94" s="82">
        <f t="shared" si="54"/>
        <v>5.478667419880507</v>
      </c>
      <c r="AU94" s="77">
        <v>8085687</v>
      </c>
      <c r="AV94" s="77">
        <v>150181232.94000003</v>
      </c>
      <c r="AW94" s="77">
        <v>26125676.059999995</v>
      </c>
      <c r="AX94" s="77">
        <v>1792399.9</v>
      </c>
      <c r="AY94" s="77">
        <v>13838809.300000003</v>
      </c>
      <c r="AZ94" s="77">
        <f t="shared" si="42"/>
        <v>41756885.259999998</v>
      </c>
      <c r="BA94" s="78">
        <v>0.27804329770473118</v>
      </c>
      <c r="BB94" s="79">
        <f t="shared" si="43"/>
        <v>18.573713395039906</v>
      </c>
      <c r="BC94" s="79">
        <f t="shared" si="49"/>
        <v>22.026490624729853</v>
      </c>
      <c r="BD94" s="86">
        <v>39334458</v>
      </c>
      <c r="BE94" s="110">
        <v>2141458</v>
      </c>
      <c r="BF94" s="88">
        <v>10512190.130000001</v>
      </c>
      <c r="BG94" s="77">
        <v>0</v>
      </c>
      <c r="BH94" s="88">
        <v>896738.95</v>
      </c>
      <c r="BI94" s="88">
        <v>4473.82</v>
      </c>
      <c r="BJ94" s="88">
        <f t="shared" si="44"/>
        <v>901212.7699999999</v>
      </c>
      <c r="BK94" s="78">
        <v>8.5730257810700372E-2</v>
      </c>
      <c r="BL94" s="79">
        <f t="shared" si="45"/>
        <v>4.9088939077955303</v>
      </c>
      <c r="BM94" s="87">
        <f t="shared" si="55"/>
        <v>5.327645501336006</v>
      </c>
      <c r="BN94" s="81"/>
      <c r="BO94" s="81"/>
      <c r="BP94" s="77"/>
      <c r="BQ94" s="77"/>
      <c r="BR94" s="77"/>
      <c r="BS94" s="77"/>
      <c r="BT94" s="89"/>
      <c r="BU94" s="79"/>
      <c r="BV94" s="82"/>
    </row>
    <row r="95" spans="1:74">
      <c r="A95" s="7">
        <v>39356</v>
      </c>
      <c r="B95" s="75">
        <v>7181474</v>
      </c>
      <c r="C95" s="76">
        <v>44046132.86999999</v>
      </c>
      <c r="D95" s="76">
        <v>1051265.6499999999</v>
      </c>
      <c r="E95" s="76">
        <v>1048382.62</v>
      </c>
      <c r="F95" s="76">
        <v>4260582.66</v>
      </c>
      <c r="G95" s="77">
        <f t="shared" si="29"/>
        <v>6360230.9299999997</v>
      </c>
      <c r="H95" s="78">
        <v>0.14439930399274573</v>
      </c>
      <c r="I95" s="79">
        <f t="shared" si="30"/>
        <v>6.1332997752272016</v>
      </c>
      <c r="J95" s="79">
        <f t="shared" si="50"/>
        <v>6.4256698750145143</v>
      </c>
      <c r="K95" s="80">
        <v>31810346</v>
      </c>
      <c r="L95" s="81">
        <v>227057380.58000004</v>
      </c>
      <c r="M95" s="81">
        <v>257416.89</v>
      </c>
      <c r="N95" s="81">
        <v>4609364.3099999996</v>
      </c>
      <c r="O95" s="81">
        <v>21770946.569999997</v>
      </c>
      <c r="P95" s="77">
        <f t="shared" si="47"/>
        <v>26637727.769999996</v>
      </c>
      <c r="Q95" s="78">
        <v>0.11731716318560548</v>
      </c>
      <c r="R95" s="79">
        <f t="shared" si="32"/>
        <v>7.1378469313097082</v>
      </c>
      <c r="S95" s="82">
        <f t="shared" si="51"/>
        <v>7.2908405894107542</v>
      </c>
      <c r="T95" s="81">
        <v>4017221</v>
      </c>
      <c r="U95" s="81">
        <v>46305918.739999972</v>
      </c>
      <c r="V95" s="81">
        <v>9324950.2299999986</v>
      </c>
      <c r="W95" s="81">
        <v>714305.74</v>
      </c>
      <c r="X95" s="81">
        <v>3430424.29</v>
      </c>
      <c r="Y95" s="81">
        <f t="shared" si="34"/>
        <v>13469680.259999998</v>
      </c>
      <c r="Z95" s="83">
        <v>0.29088463476191917</v>
      </c>
      <c r="AA95" s="79">
        <f t="shared" si="35"/>
        <v>11.526853698116179</v>
      </c>
      <c r="AB95" s="79">
        <f t="shared" si="52"/>
        <v>14.02590863435195</v>
      </c>
      <c r="AC95" s="84">
        <v>39166846</v>
      </c>
      <c r="AD95" s="76">
        <v>221936318.96999997</v>
      </c>
      <c r="AE95" s="76">
        <v>490992.67</v>
      </c>
      <c r="AF95" s="76">
        <v>23386547.649999987</v>
      </c>
      <c r="AG95" s="76">
        <v>21648014.260000005</v>
      </c>
      <c r="AH95" s="81">
        <f t="shared" si="37"/>
        <v>45525554.579999998</v>
      </c>
      <c r="AI95" s="85">
        <v>0.20512890720762961</v>
      </c>
      <c r="AJ95" s="79">
        <f t="shared" si="38"/>
        <v>5.6664332627140812</v>
      </c>
      <c r="AK95" s="79">
        <f t="shared" si="53"/>
        <v>6.2760697986761542</v>
      </c>
      <c r="AL95" s="86">
        <v>32595454</v>
      </c>
      <c r="AM95" s="77">
        <v>175012755.59999999</v>
      </c>
      <c r="AN95" s="77">
        <v>246981.13</v>
      </c>
      <c r="AO95" s="77">
        <v>25599880.84</v>
      </c>
      <c r="AP95" s="77">
        <v>17773839.870000008</v>
      </c>
      <c r="AQ95" s="77">
        <f t="shared" si="48"/>
        <v>43620701.840000004</v>
      </c>
      <c r="AR95" s="78">
        <v>0.24924298626379671</v>
      </c>
      <c r="AS95" s="79">
        <f t="shared" si="40"/>
        <v>5.3692381643157967</v>
      </c>
      <c r="AT95" s="82">
        <f t="shared" si="54"/>
        <v>6.1621972674471719</v>
      </c>
      <c r="AU95" s="77">
        <v>8285538</v>
      </c>
      <c r="AV95" s="77">
        <v>169810543.66</v>
      </c>
      <c r="AW95" s="77">
        <v>28761684.480000008</v>
      </c>
      <c r="AX95" s="77">
        <v>1951063.88</v>
      </c>
      <c r="AY95" s="77">
        <v>15749880.950000003</v>
      </c>
      <c r="AZ95" s="77">
        <f t="shared" si="42"/>
        <v>46462629.31000001</v>
      </c>
      <c r="BA95" s="78">
        <v>0.27361451361364764</v>
      </c>
      <c r="BB95" s="79">
        <f t="shared" si="43"/>
        <v>20.494812003758838</v>
      </c>
      <c r="BC95" s="79">
        <f t="shared" si="49"/>
        <v>24.201601877874438</v>
      </c>
      <c r="BD95" s="86">
        <v>40256867</v>
      </c>
      <c r="BE95" s="110">
        <v>2188882</v>
      </c>
      <c r="BF95" s="88">
        <v>12323312.310000001</v>
      </c>
      <c r="BG95" s="77">
        <v>0</v>
      </c>
      <c r="BH95" s="88">
        <v>858856.24</v>
      </c>
      <c r="BI95" s="88">
        <v>4542.09</v>
      </c>
      <c r="BJ95" s="88">
        <f t="shared" si="44"/>
        <v>863398.33</v>
      </c>
      <c r="BK95" s="78">
        <v>7.0062196614085484E-2</v>
      </c>
      <c r="BL95" s="79">
        <f t="shared" si="45"/>
        <v>5.6299573526576587</v>
      </c>
      <c r="BM95" s="87">
        <f t="shared" si="55"/>
        <v>6.0223294586003266</v>
      </c>
      <c r="BN95" s="81"/>
      <c r="BO95" s="81"/>
      <c r="BP95" s="77"/>
      <c r="BQ95" s="77"/>
      <c r="BR95" s="77"/>
      <c r="BS95" s="77"/>
      <c r="BT95" s="89"/>
      <c r="BU95" s="79"/>
      <c r="BV95" s="82"/>
    </row>
    <row r="96" spans="1:74">
      <c r="A96" s="7">
        <v>39387</v>
      </c>
      <c r="B96" s="75">
        <v>6926617</v>
      </c>
      <c r="C96" s="76">
        <v>45626359.390000023</v>
      </c>
      <c r="D96" s="76">
        <v>1173006.32</v>
      </c>
      <c r="E96" s="76">
        <v>885138.73</v>
      </c>
      <c r="F96" s="76">
        <v>4350393.12</v>
      </c>
      <c r="G96" s="77">
        <f t="shared" si="29"/>
        <v>6408538.1699999999</v>
      </c>
      <c r="H96" s="78">
        <v>0.1404569256824065</v>
      </c>
      <c r="I96" s="79">
        <f t="shared" si="30"/>
        <v>6.587105854127639</v>
      </c>
      <c r="J96" s="79">
        <f t="shared" si="50"/>
        <v>6.8842415337819345</v>
      </c>
      <c r="K96" s="80">
        <v>30198968</v>
      </c>
      <c r="L96" s="81">
        <v>232821251.51000005</v>
      </c>
      <c r="M96" s="81">
        <v>310806.12</v>
      </c>
      <c r="N96" s="81">
        <v>4295742</v>
      </c>
      <c r="O96" s="81">
        <v>22330838.819999997</v>
      </c>
      <c r="P96" s="77">
        <f t="shared" si="47"/>
        <v>26937386.939999998</v>
      </c>
      <c r="Q96" s="78">
        <v>0.11569986315808028</v>
      </c>
      <c r="R96" s="79">
        <f t="shared" si="32"/>
        <v>7.7095764169821983</v>
      </c>
      <c r="S96" s="82">
        <f t="shared" si="51"/>
        <v>7.8621163355648465</v>
      </c>
      <c r="T96" s="81">
        <v>3881187</v>
      </c>
      <c r="U96" s="81">
        <v>47689950.829999991</v>
      </c>
      <c r="V96" s="81">
        <v>9755585.4700000007</v>
      </c>
      <c r="W96" s="81">
        <v>334743.44</v>
      </c>
      <c r="X96" s="81">
        <v>3528844.69</v>
      </c>
      <c r="Y96" s="81">
        <f t="shared" si="34"/>
        <v>13619173.6</v>
      </c>
      <c r="Z96" s="83">
        <v>0.28557743010782638</v>
      </c>
      <c r="AA96" s="79">
        <f t="shared" si="35"/>
        <v>12.287465363044859</v>
      </c>
      <c r="AB96" s="79">
        <f t="shared" si="52"/>
        <v>14.887270244901879</v>
      </c>
      <c r="AC96" s="84">
        <v>37961698</v>
      </c>
      <c r="AD96" s="76">
        <v>233927604.35000002</v>
      </c>
      <c r="AE96" s="76">
        <v>512981.62</v>
      </c>
      <c r="AF96" s="76">
        <v>23238208.85000002</v>
      </c>
      <c r="AG96" s="76">
        <v>22973036.449999996</v>
      </c>
      <c r="AH96" s="81">
        <f t="shared" si="37"/>
        <v>46724226.920000017</v>
      </c>
      <c r="AI96" s="85">
        <v>0.19973797897785375</v>
      </c>
      <c r="AJ96" s="79">
        <f t="shared" si="38"/>
        <v>6.1622007621998369</v>
      </c>
      <c r="AK96" s="79">
        <f t="shared" si="53"/>
        <v>6.7878627246863417</v>
      </c>
      <c r="AL96" s="86">
        <v>31160327</v>
      </c>
      <c r="AM96" s="77">
        <v>182155272.46999997</v>
      </c>
      <c r="AN96" s="77">
        <v>269138.74</v>
      </c>
      <c r="AO96" s="77">
        <v>25689249.220000014</v>
      </c>
      <c r="AP96" s="77">
        <v>18651116.699999988</v>
      </c>
      <c r="AQ96" s="77">
        <f t="shared" si="48"/>
        <v>44609504.659999996</v>
      </c>
      <c r="AR96" s="78">
        <v>0.24489823464949095</v>
      </c>
      <c r="AS96" s="79">
        <f t="shared" si="40"/>
        <v>5.8457432898570021</v>
      </c>
      <c r="AT96" s="82">
        <f t="shared" si="54"/>
        <v>6.6788021971014624</v>
      </c>
      <c r="AU96" s="77">
        <v>8023822</v>
      </c>
      <c r="AV96" s="77">
        <v>176921988.41999987</v>
      </c>
      <c r="AW96" s="77">
        <v>29087432.690000001</v>
      </c>
      <c r="AX96" s="77">
        <v>1988576.56</v>
      </c>
      <c r="AY96" s="77">
        <v>16491195.200000001</v>
      </c>
      <c r="AZ96" s="77">
        <f t="shared" si="42"/>
        <v>47567204.450000003</v>
      </c>
      <c r="BA96" s="78">
        <v>0.26885976624385982</v>
      </c>
      <c r="BB96" s="79">
        <f t="shared" si="43"/>
        <v>22.049590384731847</v>
      </c>
      <c r="BC96" s="79">
        <f t="shared" si="49"/>
        <v>25.922558809255722</v>
      </c>
      <c r="BD96" s="86">
        <v>41864915</v>
      </c>
      <c r="BE96" s="110">
        <v>2101577</v>
      </c>
      <c r="BF96" s="88">
        <v>13543120.379999999</v>
      </c>
      <c r="BG96" s="77">
        <v>0</v>
      </c>
      <c r="BH96" s="88">
        <v>858267.36</v>
      </c>
      <c r="BI96" s="88">
        <v>5049.66</v>
      </c>
      <c r="BJ96" s="88">
        <f t="shared" si="44"/>
        <v>863317.02</v>
      </c>
      <c r="BK96" s="78">
        <v>6.3745798292904207E-2</v>
      </c>
      <c r="BL96" s="79">
        <f t="shared" si="45"/>
        <v>6.4442656062566348</v>
      </c>
      <c r="BM96" s="87">
        <f t="shared" si="55"/>
        <v>6.8526576661240579</v>
      </c>
      <c r="BN96" s="81"/>
      <c r="BO96" s="81"/>
      <c r="BP96" s="77"/>
      <c r="BQ96" s="77"/>
      <c r="BR96" s="77"/>
      <c r="BS96" s="77"/>
      <c r="BT96" s="89"/>
      <c r="BU96" s="79"/>
      <c r="BV96" s="82"/>
    </row>
    <row r="97" spans="1:74">
      <c r="A97" s="7">
        <v>39417</v>
      </c>
      <c r="B97" s="75">
        <v>7221287</v>
      </c>
      <c r="C97" s="76">
        <v>49853830.230000012</v>
      </c>
      <c r="D97" s="76">
        <v>1316203.54</v>
      </c>
      <c r="E97" s="76">
        <v>388533.31</v>
      </c>
      <c r="F97" s="76">
        <v>4725864.71</v>
      </c>
      <c r="G97" s="77">
        <f t="shared" si="29"/>
        <v>6430601.5600000005</v>
      </c>
      <c r="H97" s="78">
        <v>0.1289891173924351</v>
      </c>
      <c r="I97" s="79">
        <f t="shared" si="30"/>
        <v>6.903732012036083</v>
      </c>
      <c r="J97" s="79">
        <f t="shared" si="50"/>
        <v>7.1398030683450209</v>
      </c>
      <c r="K97" s="80">
        <v>29942965</v>
      </c>
      <c r="L97" s="81">
        <v>243236347.46000013</v>
      </c>
      <c r="M97" s="81">
        <v>330602.86</v>
      </c>
      <c r="N97" s="81">
        <v>4748270.68</v>
      </c>
      <c r="O97" s="81">
        <v>23141367.989999983</v>
      </c>
      <c r="P97" s="77">
        <f t="shared" si="47"/>
        <v>28220241.529999983</v>
      </c>
      <c r="Q97" s="78">
        <v>0.11601983759701361</v>
      </c>
      <c r="R97" s="79">
        <f t="shared" si="32"/>
        <v>8.1233220377474353</v>
      </c>
      <c r="S97" s="82">
        <f t="shared" si="51"/>
        <v>8.2929402949908315</v>
      </c>
      <c r="T97" s="81">
        <v>3984700</v>
      </c>
      <c r="U97" s="81">
        <v>46606206.100000001</v>
      </c>
      <c r="V97" s="81">
        <v>6695205.790000001</v>
      </c>
      <c r="W97" s="81">
        <v>308620.84999999998</v>
      </c>
      <c r="X97" s="81">
        <v>3676250.03</v>
      </c>
      <c r="Y97" s="81">
        <f t="shared" si="34"/>
        <v>10680076.67</v>
      </c>
      <c r="Z97" s="83">
        <v>0.22915567611498858</v>
      </c>
      <c r="AA97" s="79">
        <f t="shared" si="35"/>
        <v>11.696289833613573</v>
      </c>
      <c r="AB97" s="79">
        <f t="shared" si="52"/>
        <v>13.453969618791879</v>
      </c>
      <c r="AC97" s="84">
        <v>35293062</v>
      </c>
      <c r="AD97" s="76">
        <v>242046984.56</v>
      </c>
      <c r="AE97" s="76">
        <v>488135.13</v>
      </c>
      <c r="AF97" s="76">
        <v>23864090.230000015</v>
      </c>
      <c r="AG97" s="76">
        <v>23689708.960000008</v>
      </c>
      <c r="AH97" s="81">
        <f t="shared" si="37"/>
        <v>48041934.320000023</v>
      </c>
      <c r="AI97" s="85">
        <v>0.19848185428681134</v>
      </c>
      <c r="AJ97" s="79">
        <f t="shared" si="38"/>
        <v>6.8582030247191357</v>
      </c>
      <c r="AK97" s="79">
        <f t="shared" si="53"/>
        <v>7.5482033811631313</v>
      </c>
      <c r="AL97" s="86">
        <v>29964988</v>
      </c>
      <c r="AM97" s="77">
        <v>190492049.64999992</v>
      </c>
      <c r="AN97" s="77">
        <v>279500.82</v>
      </c>
      <c r="AO97" s="77">
        <v>19764161.16</v>
      </c>
      <c r="AP97" s="77">
        <v>20258254.950000007</v>
      </c>
      <c r="AQ97" s="77">
        <f t="shared" si="48"/>
        <v>40301916.930000007</v>
      </c>
      <c r="AR97" s="78">
        <v>0.21156744863656321</v>
      </c>
      <c r="AS97" s="79">
        <f t="shared" si="40"/>
        <v>6.3571542111079742</v>
      </c>
      <c r="AT97" s="82">
        <f t="shared" si="54"/>
        <v>7.0260569311758081</v>
      </c>
      <c r="AU97" s="77">
        <v>7841674</v>
      </c>
      <c r="AV97" s="77">
        <v>156485733.70000005</v>
      </c>
      <c r="AW97" s="77">
        <v>24677391.010000013</v>
      </c>
      <c r="AX97" s="77">
        <v>1863346.48</v>
      </c>
      <c r="AY97" s="77">
        <v>14610567.249999996</v>
      </c>
      <c r="AZ97" s="77">
        <f t="shared" si="42"/>
        <v>41151304.74000001</v>
      </c>
      <c r="BA97" s="78">
        <v>0.26297160620974858</v>
      </c>
      <c r="BB97" s="79">
        <f t="shared" si="43"/>
        <v>19.9556540733522</v>
      </c>
      <c r="BC97" s="79">
        <f t="shared" si="49"/>
        <v>23.340229546650377</v>
      </c>
      <c r="BD97" s="86">
        <v>40342900</v>
      </c>
      <c r="BE97" s="110">
        <v>2181839</v>
      </c>
      <c r="BF97" s="88">
        <v>14155260.35</v>
      </c>
      <c r="BG97" s="77">
        <v>0</v>
      </c>
      <c r="BH97" s="88">
        <v>882311.77</v>
      </c>
      <c r="BI97" s="88">
        <v>3878.77</v>
      </c>
      <c r="BJ97" s="88">
        <f t="shared" si="44"/>
        <v>886190.54</v>
      </c>
      <c r="BK97" s="78">
        <v>6.2605032905664645E-2</v>
      </c>
      <c r="BL97" s="79">
        <f t="shared" si="45"/>
        <v>6.4877657563184084</v>
      </c>
      <c r="BM97" s="87">
        <f t="shared" si="55"/>
        <v>6.8921547923563562</v>
      </c>
      <c r="BN97" s="81"/>
      <c r="BO97" s="81"/>
      <c r="BP97" s="77"/>
      <c r="BQ97" s="77"/>
      <c r="BR97" s="77"/>
      <c r="BS97" s="77"/>
      <c r="BT97" s="89"/>
      <c r="BU97" s="79"/>
      <c r="BV97" s="82"/>
    </row>
    <row r="98" spans="1:74">
      <c r="A98" s="7">
        <v>39448</v>
      </c>
      <c r="B98" s="75">
        <v>7782397</v>
      </c>
      <c r="C98" s="76">
        <v>52159066.059999995</v>
      </c>
      <c r="D98" s="76">
        <v>1299444.48</v>
      </c>
      <c r="E98" s="76">
        <v>1055059.75</v>
      </c>
      <c r="F98" s="76">
        <v>4746740.13</v>
      </c>
      <c r="G98" s="77">
        <f t="shared" si="29"/>
        <v>7101244.3599999994</v>
      </c>
      <c r="H98" s="78">
        <v>0.13614592622941599</v>
      </c>
      <c r="I98" s="79">
        <f t="shared" si="30"/>
        <v>6.7021852084903912</v>
      </c>
      <c r="J98" s="79">
        <f t="shared" si="50"/>
        <v>7.0047275010514101</v>
      </c>
      <c r="K98" s="80">
        <v>29663869</v>
      </c>
      <c r="L98" s="81">
        <v>241281066.37000003</v>
      </c>
      <c r="M98" s="81">
        <v>369688.67</v>
      </c>
      <c r="N98" s="81">
        <v>4589598.17</v>
      </c>
      <c r="O98" s="81">
        <v>23081296.20999999</v>
      </c>
      <c r="P98" s="77">
        <f t="shared" si="47"/>
        <v>28040583.04999999</v>
      </c>
      <c r="Q98" s="78">
        <v>0.11621543070851767</v>
      </c>
      <c r="R98" s="79">
        <f t="shared" si="32"/>
        <v>8.1338367011396944</v>
      </c>
      <c r="S98" s="82">
        <f t="shared" si="51"/>
        <v>8.3010194391702576</v>
      </c>
      <c r="T98" s="81">
        <v>4518500</v>
      </c>
      <c r="U98" s="81">
        <v>45404191.130000003</v>
      </c>
      <c r="V98" s="81">
        <v>6766457.5999999987</v>
      </c>
      <c r="W98" s="81">
        <v>353474.43</v>
      </c>
      <c r="X98" s="81">
        <v>3567370.52</v>
      </c>
      <c r="Y98" s="81">
        <f t="shared" si="34"/>
        <v>10687302.549999999</v>
      </c>
      <c r="Z98" s="83">
        <v>0.23538141048257899</v>
      </c>
      <c r="AA98" s="79">
        <f t="shared" si="35"/>
        <v>10.048509711187341</v>
      </c>
      <c r="AB98" s="79">
        <f t="shared" si="52"/>
        <v>11.624238831470622</v>
      </c>
      <c r="AC98" s="84">
        <v>32557171</v>
      </c>
      <c r="AD98" s="76">
        <v>230349430.77999997</v>
      </c>
      <c r="AE98" s="76">
        <v>498737.5</v>
      </c>
      <c r="AF98" s="76">
        <v>21532860.210000012</v>
      </c>
      <c r="AG98" s="76">
        <v>22674894.520000014</v>
      </c>
      <c r="AH98" s="81">
        <f t="shared" si="37"/>
        <v>44706492.230000027</v>
      </c>
      <c r="AI98" s="85">
        <v>0.19408119255435827</v>
      </c>
      <c r="AJ98" s="79">
        <f t="shared" si="38"/>
        <v>7.0752287039927388</v>
      </c>
      <c r="AK98" s="79">
        <f t="shared" si="53"/>
        <v>7.7519336213210899</v>
      </c>
      <c r="AL98" s="86">
        <v>27788171</v>
      </c>
      <c r="AM98" s="77">
        <v>179161613.51999995</v>
      </c>
      <c r="AN98" s="77">
        <v>257444.51</v>
      </c>
      <c r="AO98" s="77">
        <v>22881190.510000005</v>
      </c>
      <c r="AP98" s="77">
        <v>18563510.590000004</v>
      </c>
      <c r="AQ98" s="77">
        <f t="shared" si="48"/>
        <v>41702145.610000014</v>
      </c>
      <c r="AR98" s="78">
        <v>0.23276272629317851</v>
      </c>
      <c r="AS98" s="79">
        <f t="shared" si="40"/>
        <v>6.4474057511737621</v>
      </c>
      <c r="AT98" s="82">
        <f t="shared" si="54"/>
        <v>7.2800850599343141</v>
      </c>
      <c r="AU98" s="77">
        <v>7784660</v>
      </c>
      <c r="AV98" s="77">
        <v>143121181.64000005</v>
      </c>
      <c r="AW98" s="77">
        <v>23107957.760000013</v>
      </c>
      <c r="AX98" s="77">
        <v>1712646.69</v>
      </c>
      <c r="AY98" s="77">
        <v>13315816.159999998</v>
      </c>
      <c r="AZ98" s="77">
        <f t="shared" si="42"/>
        <v>38136420.610000014</v>
      </c>
      <c r="BA98" s="78">
        <v>0.2664624493244227</v>
      </c>
      <c r="BB98" s="79">
        <f t="shared" si="43"/>
        <v>18.385026660123891</v>
      </c>
      <c r="BC98" s="79">
        <f t="shared" si="49"/>
        <v>21.573425954376951</v>
      </c>
      <c r="BD98" s="86">
        <v>34322349</v>
      </c>
      <c r="BE98" s="110">
        <v>2167579</v>
      </c>
      <c r="BF98" s="88">
        <v>13924094.029999999</v>
      </c>
      <c r="BG98" s="77">
        <v>0</v>
      </c>
      <c r="BH98" s="88">
        <v>890690.18</v>
      </c>
      <c r="BI98" s="88">
        <v>4582.4799999999996</v>
      </c>
      <c r="BJ98" s="88">
        <f t="shared" si="44"/>
        <v>895272.66</v>
      </c>
      <c r="BK98" s="78">
        <v>6.4296654279344875E-2</v>
      </c>
      <c r="BL98" s="79">
        <f t="shared" si="45"/>
        <v>6.423800022974941</v>
      </c>
      <c r="BM98" s="87">
        <f t="shared" si="55"/>
        <v>6.8347147716415408</v>
      </c>
      <c r="BN98" s="81"/>
      <c r="BO98" s="81"/>
      <c r="BP98" s="77"/>
      <c r="BQ98" s="77"/>
      <c r="BR98" s="77"/>
      <c r="BS98" s="77"/>
      <c r="BT98" s="89"/>
      <c r="BU98" s="79"/>
      <c r="BV98" s="82"/>
    </row>
    <row r="99" spans="1:74">
      <c r="A99" s="7">
        <v>39479</v>
      </c>
      <c r="B99" s="75">
        <v>7080948</v>
      </c>
      <c r="C99" s="76">
        <v>55470561.270000018</v>
      </c>
      <c r="D99" s="76">
        <v>1445742.46</v>
      </c>
      <c r="E99" s="76">
        <v>1011361.28</v>
      </c>
      <c r="F99" s="76">
        <v>5191734.59</v>
      </c>
      <c r="G99" s="77">
        <f t="shared" si="29"/>
        <v>7648838.3300000001</v>
      </c>
      <c r="H99" s="78">
        <v>0.13789004752934958</v>
      </c>
      <c r="I99" s="79">
        <f t="shared" si="30"/>
        <v>7.8337761087922155</v>
      </c>
      <c r="J99" s="79">
        <f t="shared" si="50"/>
        <v>8.180778196648248</v>
      </c>
      <c r="K99" s="80">
        <v>28750492</v>
      </c>
      <c r="L99" s="81">
        <v>248307112.30000013</v>
      </c>
      <c r="M99" s="81">
        <v>338103.97</v>
      </c>
      <c r="N99" s="81">
        <v>5072003.87</v>
      </c>
      <c r="O99" s="81">
        <v>23974908.089999992</v>
      </c>
      <c r="P99" s="77">
        <f t="shared" si="47"/>
        <v>29385015.929999992</v>
      </c>
      <c r="Q99" s="78">
        <v>0.11834141864811973</v>
      </c>
      <c r="R99" s="79">
        <f t="shared" si="32"/>
        <v>8.6366213246020322</v>
      </c>
      <c r="S99" s="82">
        <f t="shared" si="51"/>
        <v>8.824795768364595</v>
      </c>
      <c r="T99" s="81">
        <v>4288584</v>
      </c>
      <c r="U99" s="81">
        <v>40658386.950000003</v>
      </c>
      <c r="V99" s="81">
        <v>6268909.3600000003</v>
      </c>
      <c r="W99" s="81">
        <v>323160.98</v>
      </c>
      <c r="X99" s="81">
        <v>3219102.92</v>
      </c>
      <c r="Y99" s="81">
        <f t="shared" si="34"/>
        <v>9811173.2599999998</v>
      </c>
      <c r="Z99" s="83">
        <v>0.24130748895831436</v>
      </c>
      <c r="AA99" s="79">
        <f t="shared" si="35"/>
        <v>9.4806087393881064</v>
      </c>
      <c r="AB99" s="79">
        <f t="shared" si="52"/>
        <v>11.017729229507921</v>
      </c>
      <c r="AC99" s="84">
        <v>32595401</v>
      </c>
      <c r="AD99" s="76">
        <v>249586869.3599999</v>
      </c>
      <c r="AE99" s="76">
        <v>513172.5</v>
      </c>
      <c r="AF99" s="76">
        <v>20991131.900000002</v>
      </c>
      <c r="AG99" s="76">
        <v>24656023.059999991</v>
      </c>
      <c r="AH99" s="81">
        <f t="shared" si="37"/>
        <v>46160327.459999993</v>
      </c>
      <c r="AI99" s="85">
        <v>0.18494693882881763</v>
      </c>
      <c r="AJ99" s="79">
        <f t="shared" si="38"/>
        <v>7.6571191549384494</v>
      </c>
      <c r="AK99" s="79">
        <f t="shared" si="53"/>
        <v>8.3168534653094124</v>
      </c>
      <c r="AL99" s="86">
        <v>26664870</v>
      </c>
      <c r="AM99" s="77">
        <v>190159143.89000008</v>
      </c>
      <c r="AN99" s="77">
        <v>272938.84000000003</v>
      </c>
      <c r="AO99" s="77">
        <v>22608320.389999993</v>
      </c>
      <c r="AP99" s="77">
        <v>19771381.310000002</v>
      </c>
      <c r="AQ99" s="77">
        <f t="shared" si="48"/>
        <v>42652640.539999992</v>
      </c>
      <c r="AR99" s="78">
        <v>0.22429970848350561</v>
      </c>
      <c r="AS99" s="79">
        <f t="shared" si="40"/>
        <v>7.1314483772094173</v>
      </c>
      <c r="AT99" s="82">
        <f t="shared" si="54"/>
        <v>7.9895534131612145</v>
      </c>
      <c r="AU99" s="77">
        <v>7082911</v>
      </c>
      <c r="AV99" s="77">
        <v>137998323.97</v>
      </c>
      <c r="AW99" s="77">
        <v>23654058.320000019</v>
      </c>
      <c r="AX99" s="77">
        <v>1780028.79</v>
      </c>
      <c r="AY99" s="77">
        <v>12661310.760000004</v>
      </c>
      <c r="AZ99" s="77">
        <f t="shared" si="42"/>
        <v>38095397.87000002</v>
      </c>
      <c r="BA99" s="78">
        <v>0.27605696050541689</v>
      </c>
      <c r="BB99" s="79">
        <f t="shared" si="43"/>
        <v>19.483277986974564</v>
      </c>
      <c r="BC99" s="79">
        <f t="shared" si="49"/>
        <v>23.074186740451772</v>
      </c>
      <c r="BD99" s="86">
        <v>33465375</v>
      </c>
      <c r="BE99" s="110">
        <v>1987744</v>
      </c>
      <c r="BF99" s="88">
        <v>14945200.32</v>
      </c>
      <c r="BG99" s="77">
        <v>0</v>
      </c>
      <c r="BH99" s="88">
        <v>902589.17</v>
      </c>
      <c r="BI99" s="88">
        <v>26.15</v>
      </c>
      <c r="BJ99" s="88">
        <f t="shared" si="44"/>
        <v>902615.32000000007</v>
      </c>
      <c r="BK99" s="78">
        <v>6.0394996431871177E-2</v>
      </c>
      <c r="BL99" s="79">
        <f t="shared" si="45"/>
        <v>7.5186745979361529</v>
      </c>
      <c r="BM99" s="87">
        <f t="shared" si="55"/>
        <v>7.9727517678332829</v>
      </c>
      <c r="BN99" s="81"/>
      <c r="BO99" s="81"/>
      <c r="BP99" s="77"/>
      <c r="BQ99" s="77"/>
      <c r="BR99" s="77"/>
      <c r="BS99" s="77"/>
      <c r="BT99" s="89"/>
      <c r="BU99" s="79"/>
      <c r="BV99" s="82"/>
    </row>
    <row r="100" spans="1:74">
      <c r="A100" s="7">
        <v>39508</v>
      </c>
      <c r="B100" s="75">
        <v>7543411</v>
      </c>
      <c r="C100" s="76">
        <v>64571134.950000003</v>
      </c>
      <c r="D100" s="76">
        <v>1650136.45</v>
      </c>
      <c r="E100" s="76">
        <v>930396.94</v>
      </c>
      <c r="F100" s="76">
        <v>5990547.129999998</v>
      </c>
      <c r="G100" s="77">
        <f t="shared" si="29"/>
        <v>8571080.5199999977</v>
      </c>
      <c r="H100" s="78">
        <v>0.1327385762483024</v>
      </c>
      <c r="I100" s="79">
        <f t="shared" si="30"/>
        <v>8.5599385940922481</v>
      </c>
      <c r="J100" s="79">
        <f t="shared" si="50"/>
        <v>8.9020296441490459</v>
      </c>
      <c r="K100" s="80">
        <v>30768200</v>
      </c>
      <c r="L100" s="81">
        <v>287051267.64999992</v>
      </c>
      <c r="M100" s="81">
        <v>417253.47</v>
      </c>
      <c r="N100" s="81">
        <v>5114202.42</v>
      </c>
      <c r="O100" s="81">
        <v>27820971.230000008</v>
      </c>
      <c r="P100" s="77">
        <f t="shared" si="47"/>
        <v>33352427.120000008</v>
      </c>
      <c r="Q100" s="78">
        <v>0.11618979213380948</v>
      </c>
      <c r="R100" s="79">
        <f t="shared" si="32"/>
        <v>9.3294787361626579</v>
      </c>
      <c r="S100" s="82">
        <f t="shared" si="51"/>
        <v>9.5092570751620169</v>
      </c>
      <c r="T100" s="81">
        <v>4336452</v>
      </c>
      <c r="U100" s="81">
        <v>45463649.459999993</v>
      </c>
      <c r="V100" s="81">
        <v>6442735.6999999983</v>
      </c>
      <c r="W100" s="81">
        <v>709311.09</v>
      </c>
      <c r="X100" s="81">
        <v>3618721.32</v>
      </c>
      <c r="Y100" s="81">
        <f t="shared" si="34"/>
        <v>10770768.109999998</v>
      </c>
      <c r="Z100" s="83">
        <v>0.23690944827199548</v>
      </c>
      <c r="AA100" s="79">
        <f t="shared" si="35"/>
        <v>10.484066112111927</v>
      </c>
      <c r="AB100" s="79">
        <f t="shared" si="52"/>
        <v>12.13335147028031</v>
      </c>
      <c r="AC100" s="84">
        <v>38068804</v>
      </c>
      <c r="AD100" s="76">
        <v>320839049.26999998</v>
      </c>
      <c r="AE100" s="76">
        <v>616828.04</v>
      </c>
      <c r="AF100" s="76">
        <v>25694400.360000007</v>
      </c>
      <c r="AG100" s="76">
        <v>31903086.569999997</v>
      </c>
      <c r="AH100" s="81">
        <f t="shared" si="37"/>
        <v>58214314.969999999</v>
      </c>
      <c r="AI100" s="85">
        <v>0.18144398290187586</v>
      </c>
      <c r="AJ100" s="79">
        <f t="shared" si="38"/>
        <v>8.4278731023438507</v>
      </c>
      <c r="AK100" s="79">
        <f t="shared" si="53"/>
        <v>9.1190224329085829</v>
      </c>
      <c r="AL100" s="86">
        <v>29732122</v>
      </c>
      <c r="AM100" s="77">
        <v>229329073.47</v>
      </c>
      <c r="AN100" s="77">
        <v>305557.81</v>
      </c>
      <c r="AO100" s="77">
        <v>26724860.650000006</v>
      </c>
      <c r="AP100" s="77">
        <v>23770009.500000015</v>
      </c>
      <c r="AQ100" s="77">
        <f t="shared" si="48"/>
        <v>50800427.960000023</v>
      </c>
      <c r="AR100" s="78">
        <v>0.22151760869798984</v>
      </c>
      <c r="AS100" s="79">
        <f t="shared" si="40"/>
        <v>7.7131754494347895</v>
      </c>
      <c r="AT100" s="82">
        <f t="shared" si="54"/>
        <v>8.62230727863958</v>
      </c>
      <c r="AU100" s="77">
        <v>8337530</v>
      </c>
      <c r="AV100" s="77">
        <v>173381712.82999998</v>
      </c>
      <c r="AW100" s="77">
        <v>28528368.680000003</v>
      </c>
      <c r="AX100" s="77">
        <v>2243924.2400000002</v>
      </c>
      <c r="AY100" s="77">
        <v>16093425.220000003</v>
      </c>
      <c r="AZ100" s="77">
        <f t="shared" si="42"/>
        <v>46865718.140000001</v>
      </c>
      <c r="BA100" s="78">
        <v>0.27030369797968057</v>
      </c>
      <c r="BB100" s="79">
        <f t="shared" si="43"/>
        <v>20.795333009896215</v>
      </c>
      <c r="BC100" s="79">
        <f t="shared" si="49"/>
        <v>24.486149465129362</v>
      </c>
      <c r="BD100" s="86">
        <v>38678354</v>
      </c>
      <c r="BE100" s="110">
        <v>2153614</v>
      </c>
      <c r="BF100" s="88">
        <v>17833557.779999997</v>
      </c>
      <c r="BG100" s="77">
        <v>0</v>
      </c>
      <c r="BH100" s="88">
        <v>910665.09</v>
      </c>
      <c r="BI100" s="88">
        <v>6424.63</v>
      </c>
      <c r="BJ100" s="88">
        <f t="shared" si="44"/>
        <v>917089.72</v>
      </c>
      <c r="BK100" s="78">
        <v>5.1424944551922161E-2</v>
      </c>
      <c r="BL100" s="79">
        <f t="shared" si="45"/>
        <v>8.2807586596298126</v>
      </c>
      <c r="BM100" s="87">
        <f t="shared" si="55"/>
        <v>8.7036130290757754</v>
      </c>
      <c r="BN100" s="81"/>
      <c r="BO100" s="81"/>
      <c r="BP100" s="77"/>
      <c r="BQ100" s="77"/>
      <c r="BR100" s="77"/>
      <c r="BS100" s="77"/>
      <c r="BT100" s="89"/>
      <c r="BU100" s="79"/>
      <c r="BV100" s="82"/>
    </row>
    <row r="101" spans="1:74">
      <c r="A101" s="7">
        <v>39539</v>
      </c>
      <c r="B101" s="75">
        <v>7316849</v>
      </c>
      <c r="C101" s="76">
        <v>65946251.879999988</v>
      </c>
      <c r="D101" s="76">
        <v>1628285.28</v>
      </c>
      <c r="E101" s="76">
        <v>966922.05</v>
      </c>
      <c r="F101" s="76">
        <v>6045819.540000001</v>
      </c>
      <c r="G101" s="77">
        <f t="shared" si="29"/>
        <v>8641026.870000001</v>
      </c>
      <c r="H101" s="78">
        <v>0.13103135695602183</v>
      </c>
      <c r="I101" s="79">
        <f t="shared" si="30"/>
        <v>9.0129305497489405</v>
      </c>
      <c r="J101" s="79">
        <f t="shared" si="50"/>
        <v>9.3676197513437796</v>
      </c>
      <c r="K101" s="80">
        <v>29634308</v>
      </c>
      <c r="L101" s="81">
        <v>287994925.16000009</v>
      </c>
      <c r="M101" s="81">
        <v>426676.45</v>
      </c>
      <c r="N101" s="81">
        <v>5376484.2000000011</v>
      </c>
      <c r="O101" s="81">
        <v>27755381.370000008</v>
      </c>
      <c r="P101" s="77">
        <f t="shared" si="47"/>
        <v>33558542.020000011</v>
      </c>
      <c r="Q101" s="78">
        <v>0.11652476862693335</v>
      </c>
      <c r="R101" s="79">
        <f t="shared" si="32"/>
        <v>9.7182942540787547</v>
      </c>
      <c r="S101" s="82">
        <f t="shared" si="51"/>
        <v>9.9141200061091368</v>
      </c>
      <c r="T101" s="81">
        <v>4047207</v>
      </c>
      <c r="U101" s="81">
        <v>45820329.729999997</v>
      </c>
      <c r="V101" s="81">
        <v>6882159.6400000006</v>
      </c>
      <c r="W101" s="81">
        <v>334205.96000000002</v>
      </c>
      <c r="X101" s="81">
        <v>3627249.9</v>
      </c>
      <c r="Y101" s="81">
        <f t="shared" si="34"/>
        <v>10843615.5</v>
      </c>
      <c r="Z101" s="83">
        <v>0.23665511714771326</v>
      </c>
      <c r="AA101" s="79">
        <f t="shared" si="35"/>
        <v>11.321469282396476</v>
      </c>
      <c r="AB101" s="79">
        <f t="shared" si="52"/>
        <v>13.104517592008513</v>
      </c>
      <c r="AC101" s="84">
        <v>37629872</v>
      </c>
      <c r="AD101" s="76">
        <v>331684838.75</v>
      </c>
      <c r="AE101" s="76">
        <v>561428.68000000005</v>
      </c>
      <c r="AF101" s="76">
        <v>26735876.230000004</v>
      </c>
      <c r="AG101" s="76">
        <v>32975908.870000001</v>
      </c>
      <c r="AH101" s="81">
        <f t="shared" si="37"/>
        <v>60273213.780000001</v>
      </c>
      <c r="AI101" s="85">
        <v>0.18171832637014074</v>
      </c>
      <c r="AJ101" s="79">
        <f t="shared" si="38"/>
        <v>8.8144025244093314</v>
      </c>
      <c r="AK101" s="79">
        <f t="shared" si="53"/>
        <v>9.5398183565439716</v>
      </c>
      <c r="AL101" s="86">
        <v>28905521</v>
      </c>
      <c r="AM101" s="77">
        <v>231020836.89000005</v>
      </c>
      <c r="AN101" s="77">
        <v>340328.07</v>
      </c>
      <c r="AO101" s="77">
        <v>26996316.82</v>
      </c>
      <c r="AP101" s="77">
        <v>23918611.309999999</v>
      </c>
      <c r="AQ101" s="77">
        <f t="shared" si="48"/>
        <v>51255256.200000003</v>
      </c>
      <c r="AR101" s="78">
        <v>0.22186421315928756</v>
      </c>
      <c r="AS101" s="79">
        <f t="shared" si="40"/>
        <v>7.9922737559374921</v>
      </c>
      <c r="AT101" s="82">
        <f t="shared" si="54"/>
        <v>8.9379977541314695</v>
      </c>
      <c r="AU101" s="77">
        <v>8514912</v>
      </c>
      <c r="AV101" s="77">
        <v>174725712.89999998</v>
      </c>
      <c r="AW101" s="77">
        <v>29088227.110000011</v>
      </c>
      <c r="AX101" s="77">
        <v>2382607.37</v>
      </c>
      <c r="AY101" s="77">
        <v>16173108.709999997</v>
      </c>
      <c r="AZ101" s="77">
        <f t="shared" si="42"/>
        <v>47643943.190000013</v>
      </c>
      <c r="BA101" s="78">
        <v>0.27267848789529808</v>
      </c>
      <c r="BB101" s="79">
        <f t="shared" si="43"/>
        <v>20.519966959141794</v>
      </c>
      <c r="BC101" s="79">
        <f t="shared" si="49"/>
        <v>24.215934043710611</v>
      </c>
      <c r="BD101" s="86">
        <v>37918303</v>
      </c>
      <c r="BE101" s="110">
        <v>2071708</v>
      </c>
      <c r="BF101" s="88">
        <v>17649564.949999999</v>
      </c>
      <c r="BG101" s="77">
        <v>0</v>
      </c>
      <c r="BH101" s="88">
        <v>884324.31</v>
      </c>
      <c r="BI101" s="88">
        <v>6613.41</v>
      </c>
      <c r="BJ101" s="88">
        <f t="shared" si="44"/>
        <v>890937.72000000009</v>
      </c>
      <c r="BK101" s="78">
        <v>5.0479302040813197E-2</v>
      </c>
      <c r="BL101" s="79">
        <f t="shared" si="45"/>
        <v>8.5193304027401542</v>
      </c>
      <c r="BM101" s="87">
        <f t="shared" si="55"/>
        <v>8.9461880052594278</v>
      </c>
      <c r="BN101" s="81"/>
      <c r="BO101" s="81"/>
      <c r="BP101" s="77"/>
      <c r="BQ101" s="77"/>
      <c r="BR101" s="77"/>
      <c r="BS101" s="77"/>
      <c r="BT101" s="89"/>
      <c r="BU101" s="79"/>
      <c r="BV101" s="82"/>
    </row>
    <row r="102" spans="1:74">
      <c r="A102" s="7">
        <v>39569</v>
      </c>
      <c r="B102" s="75">
        <v>7482701</v>
      </c>
      <c r="C102" s="76">
        <v>74852617.259999961</v>
      </c>
      <c r="D102" s="76">
        <v>1950887.38</v>
      </c>
      <c r="E102" s="76">
        <v>988085.21</v>
      </c>
      <c r="F102" s="76">
        <v>6830491.1799999978</v>
      </c>
      <c r="G102" s="77">
        <f t="shared" si="29"/>
        <v>9769463.7699999977</v>
      </c>
      <c r="H102" s="78">
        <v>0.13051599433144534</v>
      </c>
      <c r="I102" s="79">
        <f t="shared" si="30"/>
        <v>10.003422194739567</v>
      </c>
      <c r="J102" s="79">
        <f t="shared" si="50"/>
        <v>10.396191141407353</v>
      </c>
      <c r="K102" s="80">
        <v>31039567</v>
      </c>
      <c r="L102" s="81">
        <v>336929862.4799999</v>
      </c>
      <c r="M102" s="81">
        <v>397684.31</v>
      </c>
      <c r="N102" s="81">
        <v>5573391.6800000006</v>
      </c>
      <c r="O102" s="81">
        <v>32748670.579999998</v>
      </c>
      <c r="P102" s="77">
        <f t="shared" si="47"/>
        <v>38719746.57</v>
      </c>
      <c r="Q102" s="78">
        <v>0.11491930779005496</v>
      </c>
      <c r="R102" s="79">
        <f t="shared" si="32"/>
        <v>10.85485060020328</v>
      </c>
      <c r="S102" s="82">
        <f t="shared" si="51"/>
        <v>11.047220422565815</v>
      </c>
      <c r="T102" s="81">
        <v>4096372</v>
      </c>
      <c r="U102" s="81">
        <v>50733035.109999985</v>
      </c>
      <c r="V102" s="81">
        <v>7565086.9099999992</v>
      </c>
      <c r="W102" s="81">
        <v>342680.12</v>
      </c>
      <c r="X102" s="81">
        <v>4038080.18</v>
      </c>
      <c r="Y102" s="81">
        <f t="shared" si="34"/>
        <v>11945847.209999999</v>
      </c>
      <c r="Z102" s="83">
        <v>0.23546486395105026</v>
      </c>
      <c r="AA102" s="79">
        <f t="shared" si="35"/>
        <v>12.384870102129392</v>
      </c>
      <c r="AB102" s="79">
        <f t="shared" si="52"/>
        <v>14.315301964762961</v>
      </c>
      <c r="AC102" s="84">
        <v>39172833</v>
      </c>
      <c r="AD102" s="76">
        <v>380300562.54999983</v>
      </c>
      <c r="AE102" s="76">
        <v>660880.55000000005</v>
      </c>
      <c r="AF102" s="76">
        <v>30271289.300000016</v>
      </c>
      <c r="AG102" s="76">
        <v>37980128.75</v>
      </c>
      <c r="AH102" s="81">
        <f t="shared" si="37"/>
        <v>68912298.600000024</v>
      </c>
      <c r="AI102" s="85">
        <v>0.1812048295114993</v>
      </c>
      <c r="AJ102" s="79">
        <f t="shared" si="38"/>
        <v>9.708273143022355</v>
      </c>
      <c r="AK102" s="79">
        <f t="shared" si="53"/>
        <v>10.497906352599003</v>
      </c>
      <c r="AL102" s="86">
        <v>29754059</v>
      </c>
      <c r="AM102" s="77">
        <v>263287851.41000012</v>
      </c>
      <c r="AN102" s="77">
        <v>318175.2</v>
      </c>
      <c r="AO102" s="77">
        <v>29524611.960000012</v>
      </c>
      <c r="AP102" s="77">
        <v>27562547.010000005</v>
      </c>
      <c r="AQ102" s="77">
        <f t="shared" si="48"/>
        <v>57405334.170000017</v>
      </c>
      <c r="AR102" s="78">
        <v>0.21803259764008859</v>
      </c>
      <c r="AS102" s="79">
        <f t="shared" si="40"/>
        <v>8.8488045079832673</v>
      </c>
      <c r="AT102" s="82">
        <f t="shared" si="54"/>
        <v>9.851786560280738</v>
      </c>
      <c r="AU102" s="77">
        <v>8571093</v>
      </c>
      <c r="AV102" s="77">
        <v>194784399.3499999</v>
      </c>
      <c r="AW102" s="77">
        <v>31987231.439999998</v>
      </c>
      <c r="AX102" s="77">
        <v>2533297.9900000002</v>
      </c>
      <c r="AY102" s="77">
        <v>18157963.199999984</v>
      </c>
      <c r="AZ102" s="77">
        <f t="shared" si="42"/>
        <v>52678492.62999998</v>
      </c>
      <c r="BA102" s="78">
        <v>0.27044513218609578</v>
      </c>
      <c r="BB102" s="79">
        <f t="shared" si="43"/>
        <v>22.725736303409601</v>
      </c>
      <c r="BC102" s="79">
        <f t="shared" si="49"/>
        <v>26.75328908226756</v>
      </c>
      <c r="BD102" s="86">
        <v>38805186</v>
      </c>
      <c r="BE102" s="110">
        <v>2122651</v>
      </c>
      <c r="BF102" s="88">
        <v>20755613.260000002</v>
      </c>
      <c r="BG102" s="77">
        <v>0</v>
      </c>
      <c r="BH102" s="88">
        <v>926393.83</v>
      </c>
      <c r="BI102" s="88">
        <v>7165.05</v>
      </c>
      <c r="BJ102" s="88">
        <f t="shared" si="44"/>
        <v>933558.88</v>
      </c>
      <c r="BK102" s="78">
        <v>4.4978621845837952E-2</v>
      </c>
      <c r="BL102" s="79">
        <f t="shared" si="45"/>
        <v>9.7781563054878085</v>
      </c>
      <c r="BM102" s="87">
        <f t="shared" si="55"/>
        <v>10.214588780727496</v>
      </c>
      <c r="BN102" s="81"/>
      <c r="BO102" s="81"/>
      <c r="BP102" s="77"/>
      <c r="BQ102" s="77"/>
      <c r="BR102" s="77"/>
      <c r="BS102" s="77"/>
      <c r="BT102" s="89"/>
      <c r="BU102" s="79"/>
      <c r="BV102" s="82"/>
    </row>
    <row r="103" spans="1:74">
      <c r="A103" s="7">
        <v>39600</v>
      </c>
      <c r="B103" s="75">
        <v>6780832</v>
      </c>
      <c r="C103" s="76">
        <v>73193662.919999972</v>
      </c>
      <c r="D103" s="76">
        <v>1866634.41</v>
      </c>
      <c r="E103" s="76">
        <v>825920.07</v>
      </c>
      <c r="F103" s="76">
        <v>6925525.6699999971</v>
      </c>
      <c r="G103" s="77">
        <f t="shared" si="29"/>
        <v>9618080.1499999966</v>
      </c>
      <c r="H103" s="78">
        <v>0.13140591365829685</v>
      </c>
      <c r="I103" s="79">
        <f t="shared" si="30"/>
        <v>10.794200906319457</v>
      </c>
      <c r="J103" s="79">
        <f t="shared" si="50"/>
        <v>11.191284107908876</v>
      </c>
      <c r="K103" s="80">
        <v>28883421</v>
      </c>
      <c r="L103" s="81">
        <v>336621597.36999989</v>
      </c>
      <c r="M103" s="81">
        <v>458353.85</v>
      </c>
      <c r="N103" s="81">
        <v>5642171.8900000006</v>
      </c>
      <c r="O103" s="81">
        <v>33291081.049999997</v>
      </c>
      <c r="P103" s="77">
        <f t="shared" si="47"/>
        <v>39391606.789999999</v>
      </c>
      <c r="Q103" s="78">
        <v>0.1170204380757615</v>
      </c>
      <c r="R103" s="79">
        <f t="shared" si="32"/>
        <v>11.654491944357972</v>
      </c>
      <c r="S103" s="82">
        <f t="shared" si="51"/>
        <v>11.865703965953337</v>
      </c>
      <c r="T103" s="81">
        <v>3775103</v>
      </c>
      <c r="U103" s="81">
        <v>51383302.520000011</v>
      </c>
      <c r="V103" s="81">
        <v>8135136.7599999998</v>
      </c>
      <c r="W103" s="81">
        <v>293459.58</v>
      </c>
      <c r="X103" s="81">
        <v>4240450.8499999996</v>
      </c>
      <c r="Y103" s="81">
        <f t="shared" si="34"/>
        <v>12669047.189999999</v>
      </c>
      <c r="Z103" s="83">
        <v>0.24655961311690311</v>
      </c>
      <c r="AA103" s="79">
        <f t="shared" si="35"/>
        <v>13.61109949053046</v>
      </c>
      <c r="AB103" s="79">
        <f t="shared" si="52"/>
        <v>15.843779324696573</v>
      </c>
      <c r="AC103" s="84">
        <v>34717864</v>
      </c>
      <c r="AD103" s="76">
        <v>364600761.82999986</v>
      </c>
      <c r="AE103" s="76">
        <v>686083.04</v>
      </c>
      <c r="AF103" s="76">
        <v>26931266.760000013</v>
      </c>
      <c r="AG103" s="76">
        <v>36476414.710000008</v>
      </c>
      <c r="AH103" s="81">
        <f t="shared" si="37"/>
        <v>64093764.51000002</v>
      </c>
      <c r="AI103" s="85">
        <v>0.17579163627717437</v>
      </c>
      <c r="AJ103" s="79">
        <f t="shared" si="38"/>
        <v>10.501820095556566</v>
      </c>
      <c r="AK103" s="79">
        <f t="shared" si="53"/>
        <v>11.297299615840418</v>
      </c>
      <c r="AL103" s="86">
        <v>28627522</v>
      </c>
      <c r="AM103" s="77">
        <v>277351450.32999998</v>
      </c>
      <c r="AN103" s="77">
        <v>295518.71999999997</v>
      </c>
      <c r="AO103" s="77">
        <v>30535411.349999994</v>
      </c>
      <c r="AP103" s="77">
        <v>29032287.800000016</v>
      </c>
      <c r="AQ103" s="77">
        <f t="shared" si="48"/>
        <v>59863217.870000005</v>
      </c>
      <c r="AR103" s="78">
        <v>0.2158388492245964</v>
      </c>
      <c r="AS103" s="79">
        <f t="shared" si="40"/>
        <v>9.6882800519723631</v>
      </c>
      <c r="AT103" s="82">
        <f t="shared" si="54"/>
        <v>10.765248225117073</v>
      </c>
      <c r="AU103" s="77">
        <v>6755710</v>
      </c>
      <c r="AV103" s="77">
        <v>181861997.81999996</v>
      </c>
      <c r="AW103" s="77">
        <v>29579432.960000016</v>
      </c>
      <c r="AX103" s="77">
        <v>2269225.12</v>
      </c>
      <c r="AY103" s="77">
        <v>16973955.309999999</v>
      </c>
      <c r="AZ103" s="77">
        <f t="shared" si="42"/>
        <v>48822613.390000015</v>
      </c>
      <c r="BA103" s="78">
        <v>0.26845967808141386</v>
      </c>
      <c r="BB103" s="79">
        <f t="shared" si="43"/>
        <v>26.919746084423394</v>
      </c>
      <c r="BC103" s="79">
        <f t="shared" si="49"/>
        <v>31.634077824536572</v>
      </c>
      <c r="BD103" s="86">
        <v>36951632</v>
      </c>
      <c r="BE103" s="110">
        <v>2102775</v>
      </c>
      <c r="BF103" s="88">
        <v>21198806.420000002</v>
      </c>
      <c r="BG103" s="77">
        <v>0</v>
      </c>
      <c r="BH103" s="88">
        <v>933626.12</v>
      </c>
      <c r="BI103" s="88">
        <v>8175.39</v>
      </c>
      <c r="BJ103" s="88">
        <f t="shared" si="44"/>
        <v>941801.51</v>
      </c>
      <c r="BK103" s="78">
        <v>4.4427100815990175E-2</v>
      </c>
      <c r="BL103" s="79">
        <f t="shared" si="45"/>
        <v>10.081347942599661</v>
      </c>
      <c r="BM103" s="87">
        <f t="shared" si="55"/>
        <v>10.525345098738573</v>
      </c>
      <c r="BN103" s="81"/>
      <c r="BO103" s="81"/>
      <c r="BP103" s="77"/>
      <c r="BQ103" s="77"/>
      <c r="BR103" s="77"/>
      <c r="BS103" s="77"/>
      <c r="BT103" s="89"/>
      <c r="BU103" s="79"/>
      <c r="BV103" s="82"/>
    </row>
    <row r="104" spans="1:74">
      <c r="A104" s="7">
        <v>39630</v>
      </c>
      <c r="B104" s="75">
        <v>7363913</v>
      </c>
      <c r="C104" s="76">
        <v>84909455.189999983</v>
      </c>
      <c r="D104" s="76">
        <v>2307460.7200000002</v>
      </c>
      <c r="E104" s="76">
        <v>958286.08</v>
      </c>
      <c r="F104" s="76">
        <v>8001939.1700000009</v>
      </c>
      <c r="G104" s="77">
        <f t="shared" si="29"/>
        <v>11267685.970000001</v>
      </c>
      <c r="H104" s="78">
        <v>0.13270237036366037</v>
      </c>
      <c r="I104" s="79">
        <f t="shared" si="30"/>
        <v>11.530480491825472</v>
      </c>
      <c r="J104" s="79">
        <f t="shared" si="50"/>
        <v>11.973960310231799</v>
      </c>
      <c r="K104" s="80">
        <v>31343212</v>
      </c>
      <c r="L104" s="81">
        <v>389636146.98000008</v>
      </c>
      <c r="M104" s="81">
        <v>436916.19</v>
      </c>
      <c r="N104" s="81">
        <v>6130689.7500000009</v>
      </c>
      <c r="O104" s="81">
        <v>37728271.56000001</v>
      </c>
      <c r="P104" s="77">
        <f t="shared" si="47"/>
        <v>44295877.500000015</v>
      </c>
      <c r="Q104" s="78">
        <v>0.11368523645285331</v>
      </c>
      <c r="R104" s="79">
        <f t="shared" si="32"/>
        <v>12.431276889554271</v>
      </c>
      <c r="S104" s="82">
        <f t="shared" si="51"/>
        <v>12.640815271900024</v>
      </c>
      <c r="T104" s="81">
        <v>4034830</v>
      </c>
      <c r="U104" s="81">
        <v>60013948.979999997</v>
      </c>
      <c r="V104" s="81">
        <v>8753571.1899999976</v>
      </c>
      <c r="W104" s="81">
        <v>349022.27</v>
      </c>
      <c r="X104" s="81">
        <v>4804654.71</v>
      </c>
      <c r="Y104" s="81">
        <f t="shared" si="34"/>
        <v>13907248.169999998</v>
      </c>
      <c r="Z104" s="83">
        <v>0.23173359537854565</v>
      </c>
      <c r="AA104" s="79">
        <f t="shared" si="35"/>
        <v>14.873972132654906</v>
      </c>
      <c r="AB104" s="79">
        <f t="shared" si="52"/>
        <v>17.129976341010646</v>
      </c>
      <c r="AC104" s="84">
        <v>38819774</v>
      </c>
      <c r="AD104" s="76">
        <v>441492506.20999968</v>
      </c>
      <c r="AE104" s="76">
        <v>774070.95</v>
      </c>
      <c r="AF104" s="76">
        <v>32543045.040000003</v>
      </c>
      <c r="AG104" s="76">
        <v>44243271.239999965</v>
      </c>
      <c r="AH104" s="81">
        <f t="shared" si="37"/>
        <v>77560387.229999959</v>
      </c>
      <c r="AI104" s="85">
        <v>0.17567769812407136</v>
      </c>
      <c r="AJ104" s="79">
        <f t="shared" si="38"/>
        <v>11.372876776923011</v>
      </c>
      <c r="AK104" s="79">
        <f t="shared" si="53"/>
        <v>12.231127934953967</v>
      </c>
      <c r="AL104" s="86">
        <v>30001140</v>
      </c>
      <c r="AM104" s="77">
        <v>310934066.98000002</v>
      </c>
      <c r="AN104" s="77">
        <v>321132.21999999997</v>
      </c>
      <c r="AO104" s="77">
        <v>32516609.580000006</v>
      </c>
      <c r="AP104" s="77">
        <v>32749896.56000001</v>
      </c>
      <c r="AQ104" s="77">
        <f t="shared" si="48"/>
        <v>65587638.360000014</v>
      </c>
      <c r="AR104" s="78">
        <v>0.21093744727630234</v>
      </c>
      <c r="AS104" s="79">
        <f t="shared" si="40"/>
        <v>10.364075064480884</v>
      </c>
      <c r="AT104" s="82">
        <f t="shared" si="54"/>
        <v>11.4586248649218</v>
      </c>
      <c r="AU104" s="77">
        <v>8297321</v>
      </c>
      <c r="AV104" s="77">
        <v>219950635.01999992</v>
      </c>
      <c r="AW104" s="77">
        <v>30740182.859999996</v>
      </c>
      <c r="AX104" s="77">
        <v>2781859.67</v>
      </c>
      <c r="AY104" s="77">
        <v>21135051.989999995</v>
      </c>
      <c r="AZ104" s="77">
        <f t="shared" si="42"/>
        <v>54657094.519999988</v>
      </c>
      <c r="BA104" s="78">
        <v>0.24849709806489129</v>
      </c>
      <c r="BB104" s="79">
        <f t="shared" si="43"/>
        <v>26.508632728563825</v>
      </c>
      <c r="BC104" s="79">
        <f t="shared" ref="BC104:BC135" si="56">(AV104+AW104+AX104)/AU104</f>
        <v>30.548737062239717</v>
      </c>
      <c r="BD104" s="86">
        <v>39003743</v>
      </c>
      <c r="BE104" s="110">
        <v>2214841</v>
      </c>
      <c r="BF104" s="88">
        <v>25223939.93</v>
      </c>
      <c r="BG104" s="77">
        <v>0</v>
      </c>
      <c r="BH104" s="88">
        <v>1000213.93</v>
      </c>
      <c r="BI104" s="88">
        <v>12499.92</v>
      </c>
      <c r="BJ104" s="88">
        <f t="shared" si="44"/>
        <v>1012713.8500000001</v>
      </c>
      <c r="BK104" s="78">
        <v>4.0148916180835513E-2</v>
      </c>
      <c r="BL104" s="79">
        <f t="shared" si="45"/>
        <v>11.388600775405548</v>
      </c>
      <c r="BM104" s="87">
        <f t="shared" si="55"/>
        <v>11.840197043489804</v>
      </c>
      <c r="BN104" s="81"/>
      <c r="BO104" s="81"/>
      <c r="BP104" s="77"/>
      <c r="BQ104" s="77"/>
      <c r="BR104" s="77"/>
      <c r="BS104" s="77"/>
      <c r="BT104" s="89"/>
      <c r="BU104" s="79"/>
      <c r="BV104" s="82"/>
    </row>
    <row r="105" spans="1:74">
      <c r="A105" s="7">
        <v>39661</v>
      </c>
      <c r="B105" s="75">
        <v>7200710</v>
      </c>
      <c r="C105" s="76">
        <v>58418454.080000006</v>
      </c>
      <c r="D105" s="76">
        <v>1522827.74</v>
      </c>
      <c r="E105" s="76">
        <v>1045977.23</v>
      </c>
      <c r="F105" s="76">
        <v>5445838.1299999971</v>
      </c>
      <c r="G105" s="77">
        <f t="shared" si="29"/>
        <v>8014643.0999999968</v>
      </c>
      <c r="H105" s="78">
        <v>0.13719368693023784</v>
      </c>
      <c r="I105" s="79">
        <f t="shared" si="30"/>
        <v>8.1128741582427288</v>
      </c>
      <c r="J105" s="79">
        <f t="shared" si="50"/>
        <v>8.4696174474461561</v>
      </c>
      <c r="K105" s="80">
        <v>30831825</v>
      </c>
      <c r="L105" s="81">
        <v>286961535.87000012</v>
      </c>
      <c r="M105" s="81">
        <v>420244.39</v>
      </c>
      <c r="N105" s="81">
        <v>5374804.6399999997</v>
      </c>
      <c r="O105" s="81">
        <v>27653531.869999997</v>
      </c>
      <c r="P105" s="77">
        <f t="shared" si="47"/>
        <v>33448580.899999999</v>
      </c>
      <c r="Q105" s="78">
        <v>0.11656119973916275</v>
      </c>
      <c r="R105" s="79">
        <f t="shared" si="32"/>
        <v>9.3073159266439838</v>
      </c>
      <c r="S105" s="82">
        <f t="shared" si="51"/>
        <v>9.495272657392162</v>
      </c>
      <c r="T105" s="81">
        <v>3451093</v>
      </c>
      <c r="U105" s="81">
        <v>49384552.300000004</v>
      </c>
      <c r="V105" s="81">
        <v>6125806.5499999998</v>
      </c>
      <c r="W105" s="81">
        <v>345464.16</v>
      </c>
      <c r="X105" s="81">
        <v>4034789.16</v>
      </c>
      <c r="Y105" s="81">
        <f t="shared" si="34"/>
        <v>10506059.870000001</v>
      </c>
      <c r="Z105" s="83">
        <v>0.21273980183475311</v>
      </c>
      <c r="AA105" s="79">
        <f t="shared" si="35"/>
        <v>14.309829465621473</v>
      </c>
      <c r="AB105" s="79">
        <f t="shared" si="52"/>
        <v>16.184966041193327</v>
      </c>
      <c r="AC105" s="84">
        <v>36951222</v>
      </c>
      <c r="AD105" s="76">
        <v>289980508.82999992</v>
      </c>
      <c r="AE105" s="76">
        <v>544191.79</v>
      </c>
      <c r="AF105" s="76">
        <v>27573487.780000012</v>
      </c>
      <c r="AG105" s="76">
        <v>28420484.109999996</v>
      </c>
      <c r="AH105" s="81">
        <f t="shared" si="37"/>
        <v>56538163.680000007</v>
      </c>
      <c r="AI105" s="85">
        <v>0.19497228937254296</v>
      </c>
      <c r="AJ105" s="79">
        <f t="shared" si="38"/>
        <v>7.8476568063161736</v>
      </c>
      <c r="AK105" s="79">
        <f t="shared" si="53"/>
        <v>8.6085972582990617</v>
      </c>
      <c r="AL105" s="86">
        <v>29542915</v>
      </c>
      <c r="AM105" s="77">
        <v>211755546.72000003</v>
      </c>
      <c r="AN105" s="77">
        <v>291880.36</v>
      </c>
      <c r="AO105" s="77">
        <v>27397897.299999997</v>
      </c>
      <c r="AP105" s="77">
        <v>22263966.52</v>
      </c>
      <c r="AQ105" s="77">
        <f t="shared" si="48"/>
        <v>49953744.179999992</v>
      </c>
      <c r="AR105" s="78">
        <v>0.23590288402717885</v>
      </c>
      <c r="AS105" s="79">
        <f t="shared" si="40"/>
        <v>7.1677269057572701</v>
      </c>
      <c r="AT105" s="82">
        <f t="shared" si="54"/>
        <v>8.1049999426258399</v>
      </c>
      <c r="AU105" s="77">
        <v>7807331</v>
      </c>
      <c r="AV105" s="77">
        <v>182956820.2700001</v>
      </c>
      <c r="AW105" s="77">
        <v>26654893.890000004</v>
      </c>
      <c r="AX105" s="77">
        <v>2166308.5299999998</v>
      </c>
      <c r="AY105" s="77">
        <v>17508574.120000001</v>
      </c>
      <c r="AZ105" s="77">
        <f t="shared" si="42"/>
        <v>46329776.540000007</v>
      </c>
      <c r="BA105" s="78">
        <v>0.25322792816156536</v>
      </c>
      <c r="BB105" s="79">
        <f t="shared" si="43"/>
        <v>23.433977664069847</v>
      </c>
      <c r="BC105" s="79">
        <f t="shared" si="56"/>
        <v>27.125534025648474</v>
      </c>
      <c r="BD105" s="86">
        <v>38822273</v>
      </c>
      <c r="BE105" s="110">
        <v>2261455</v>
      </c>
      <c r="BF105" s="88">
        <v>17678273.16</v>
      </c>
      <c r="BG105" s="77">
        <v>0</v>
      </c>
      <c r="BH105" s="88">
        <v>920083.88</v>
      </c>
      <c r="BI105" s="88">
        <v>8134.43</v>
      </c>
      <c r="BJ105" s="88">
        <f t="shared" si="44"/>
        <v>928218.31</v>
      </c>
      <c r="BK105" s="78">
        <v>5.2506164012684597E-2</v>
      </c>
      <c r="BL105" s="79">
        <f t="shared" si="45"/>
        <v>7.8172119984700119</v>
      </c>
      <c r="BM105" s="87">
        <f t="shared" si="55"/>
        <v>8.2240668242348391</v>
      </c>
      <c r="BN105" s="81"/>
      <c r="BO105" s="81"/>
      <c r="BP105" s="77"/>
      <c r="BQ105" s="77"/>
      <c r="BR105" s="77"/>
      <c r="BS105" s="77"/>
      <c r="BT105" s="89"/>
      <c r="BU105" s="79"/>
      <c r="BV105" s="82"/>
    </row>
    <row r="106" spans="1:74">
      <c r="A106" s="7">
        <v>39692</v>
      </c>
      <c r="B106" s="75">
        <v>5581746</v>
      </c>
      <c r="C106" s="76">
        <v>36243985.109999999</v>
      </c>
      <c r="D106" s="76">
        <v>1088262.3</v>
      </c>
      <c r="E106" s="76">
        <v>731527.56</v>
      </c>
      <c r="F106" s="76">
        <v>3293155.8</v>
      </c>
      <c r="G106" s="77">
        <f t="shared" si="29"/>
        <v>5112945.66</v>
      </c>
      <c r="H106" s="78">
        <v>0.1410701843211303</v>
      </c>
      <c r="I106" s="79">
        <f t="shared" si="30"/>
        <v>6.4933060569219734</v>
      </c>
      <c r="J106" s="79">
        <f t="shared" si="50"/>
        <v>6.8193312576387388</v>
      </c>
      <c r="K106" s="80">
        <v>27611483</v>
      </c>
      <c r="L106" s="81">
        <v>206853683.06000003</v>
      </c>
      <c r="M106" s="81">
        <v>578103.66</v>
      </c>
      <c r="N106" s="81">
        <v>4780836.4400000004</v>
      </c>
      <c r="O106" s="81">
        <v>20181414.799999997</v>
      </c>
      <c r="P106" s="77">
        <f t="shared" si="47"/>
        <v>25540354.899999999</v>
      </c>
      <c r="Q106" s="78">
        <v>0.12347063161834901</v>
      </c>
      <c r="R106" s="79">
        <f t="shared" si="32"/>
        <v>7.4915817835644694</v>
      </c>
      <c r="S106" s="82">
        <f t="shared" si="51"/>
        <v>7.6856655312574134</v>
      </c>
      <c r="T106" s="81">
        <v>3400115</v>
      </c>
      <c r="U106" s="81">
        <v>33968539.290000014</v>
      </c>
      <c r="V106" s="81">
        <v>4604874.8899999997</v>
      </c>
      <c r="W106" s="81">
        <v>287214.36</v>
      </c>
      <c r="X106" s="81">
        <v>2720491.8</v>
      </c>
      <c r="Y106" s="81">
        <f t="shared" si="34"/>
        <v>7612581.0499999998</v>
      </c>
      <c r="Z106" s="83">
        <v>0.22410681204184313</v>
      </c>
      <c r="AA106" s="79">
        <f t="shared" si="35"/>
        <v>9.9904089391094164</v>
      </c>
      <c r="AB106" s="79">
        <f t="shared" si="52"/>
        <v>11.429210053189381</v>
      </c>
      <c r="AC106" s="84">
        <v>38156225</v>
      </c>
      <c r="AD106" s="76">
        <v>247500008.66999996</v>
      </c>
      <c r="AE106" s="76">
        <v>503992.85</v>
      </c>
      <c r="AF106" s="76">
        <v>26843698.56000001</v>
      </c>
      <c r="AG106" s="76">
        <v>23984161.030000009</v>
      </c>
      <c r="AH106" s="81">
        <f t="shared" si="37"/>
        <v>51331852.44000002</v>
      </c>
      <c r="AI106" s="85">
        <v>0.20740141673466553</v>
      </c>
      <c r="AJ106" s="79">
        <f t="shared" si="38"/>
        <v>6.4864909636632015</v>
      </c>
      <c r="AK106" s="79">
        <f t="shared" si="53"/>
        <v>7.2032204464671228</v>
      </c>
      <c r="AL106" s="86">
        <v>28329069</v>
      </c>
      <c r="AM106" s="77">
        <v>168313249.7700001</v>
      </c>
      <c r="AN106" s="77">
        <v>289673.55</v>
      </c>
      <c r="AO106" s="77">
        <v>24819647.730000004</v>
      </c>
      <c r="AP106" s="77">
        <v>17418424.84</v>
      </c>
      <c r="AQ106" s="77">
        <f t="shared" si="48"/>
        <v>42527746.120000005</v>
      </c>
      <c r="AR106" s="78">
        <v>0.25267022161424679</v>
      </c>
      <c r="AS106" s="79">
        <f t="shared" si="40"/>
        <v>5.9413618488486195</v>
      </c>
      <c r="AT106" s="82">
        <f t="shared" si="54"/>
        <v>6.8277065882398089</v>
      </c>
      <c r="AU106" s="77">
        <v>7576130</v>
      </c>
      <c r="AV106" s="77">
        <v>148691262.92000002</v>
      </c>
      <c r="AW106" s="77">
        <v>24549026.049999993</v>
      </c>
      <c r="AX106" s="77">
        <v>2050371.34</v>
      </c>
      <c r="AY106" s="77">
        <v>13881703.300000004</v>
      </c>
      <c r="AZ106" s="77">
        <f t="shared" si="42"/>
        <v>40481100.689999998</v>
      </c>
      <c r="BA106" s="78">
        <v>0.27224935678823242</v>
      </c>
      <c r="BB106" s="79">
        <f t="shared" si="43"/>
        <v>19.626281877422908</v>
      </c>
      <c r="BC106" s="79">
        <f t="shared" si="56"/>
        <v>23.137229734706242</v>
      </c>
      <c r="BD106" s="86">
        <v>37962267</v>
      </c>
      <c r="BE106" s="110">
        <v>2187825</v>
      </c>
      <c r="BF106" s="88">
        <v>14325191.060000001</v>
      </c>
      <c r="BG106" s="77">
        <v>0</v>
      </c>
      <c r="BH106" s="88">
        <v>889276.3</v>
      </c>
      <c r="BI106" s="88">
        <v>5966.29</v>
      </c>
      <c r="BJ106" s="88">
        <f t="shared" si="44"/>
        <v>895242.59000000008</v>
      </c>
      <c r="BK106" s="78">
        <v>6.2494286201862356E-2</v>
      </c>
      <c r="BL106" s="79">
        <f t="shared" si="45"/>
        <v>6.547685971227132</v>
      </c>
      <c r="BM106" s="87">
        <f t="shared" si="55"/>
        <v>6.9541518905762576</v>
      </c>
      <c r="BN106" s="81"/>
      <c r="BO106" s="81"/>
      <c r="BP106" s="77"/>
      <c r="BQ106" s="77"/>
      <c r="BR106" s="77"/>
      <c r="BS106" s="77"/>
      <c r="BT106" s="89"/>
      <c r="BU106" s="79"/>
      <c r="BV106" s="82"/>
    </row>
    <row r="107" spans="1:74">
      <c r="A107" s="7">
        <v>39722</v>
      </c>
      <c r="B107" s="75">
        <v>7266188</v>
      </c>
      <c r="C107" s="76">
        <v>31353812.490000006</v>
      </c>
      <c r="D107" s="76">
        <v>918533.17</v>
      </c>
      <c r="E107" s="76">
        <v>1157844.8</v>
      </c>
      <c r="F107" s="76">
        <v>2874181.95</v>
      </c>
      <c r="G107" s="77">
        <f t="shared" si="29"/>
        <v>4950559.92</v>
      </c>
      <c r="H107" s="78">
        <v>0.15789339563024232</v>
      </c>
      <c r="I107" s="79">
        <f t="shared" si="30"/>
        <v>4.3150290757684777</v>
      </c>
      <c r="J107" s="79">
        <f t="shared" si="50"/>
        <v>4.6007879867683039</v>
      </c>
      <c r="K107" s="80">
        <v>30586694</v>
      </c>
      <c r="L107" s="81">
        <v>161709397.06999996</v>
      </c>
      <c r="M107" s="81">
        <v>661834.27</v>
      </c>
      <c r="N107" s="81">
        <v>4334802.8099999996</v>
      </c>
      <c r="O107" s="81">
        <v>15676589.780000012</v>
      </c>
      <c r="P107" s="77">
        <f t="shared" si="47"/>
        <v>20673226.860000014</v>
      </c>
      <c r="Q107" s="78">
        <v>0.12784183995844775</v>
      </c>
      <c r="R107" s="79">
        <f t="shared" si="32"/>
        <v>5.28691976550326</v>
      </c>
      <c r="S107" s="82">
        <f t="shared" si="51"/>
        <v>5.4502795937998387</v>
      </c>
      <c r="T107" s="81">
        <v>5539341</v>
      </c>
      <c r="U107" s="81">
        <v>32058360.069999993</v>
      </c>
      <c r="V107" s="81">
        <v>6173413.4899999993</v>
      </c>
      <c r="W107" s="81">
        <v>397082.21</v>
      </c>
      <c r="X107" s="81">
        <v>2450938.65</v>
      </c>
      <c r="Y107" s="81">
        <f t="shared" si="34"/>
        <v>9021434.3499999996</v>
      </c>
      <c r="Z107" s="83">
        <v>0.28140660752145591</v>
      </c>
      <c r="AA107" s="79">
        <f t="shared" si="35"/>
        <v>5.7873960223788341</v>
      </c>
      <c r="AB107" s="79">
        <f t="shared" si="52"/>
        <v>6.9735471728496217</v>
      </c>
      <c r="AC107" s="84">
        <v>39291711</v>
      </c>
      <c r="AD107" s="76">
        <v>177174709.13000008</v>
      </c>
      <c r="AE107" s="76">
        <v>422227.31</v>
      </c>
      <c r="AF107" s="76">
        <v>25589941.559999999</v>
      </c>
      <c r="AG107" s="76">
        <v>16490733.01</v>
      </c>
      <c r="AH107" s="81">
        <f t="shared" si="37"/>
        <v>42502901.879999995</v>
      </c>
      <c r="AI107" s="85">
        <v>0.23989260142548866</v>
      </c>
      <c r="AJ107" s="79">
        <f t="shared" si="38"/>
        <v>4.5092133842173503</v>
      </c>
      <c r="AK107" s="79">
        <f t="shared" si="53"/>
        <v>5.1712402648996401</v>
      </c>
      <c r="AL107" s="86">
        <v>30096196</v>
      </c>
      <c r="AM107" s="77">
        <v>122583280.99000004</v>
      </c>
      <c r="AN107" s="77">
        <v>286083.93</v>
      </c>
      <c r="AO107" s="77">
        <v>23191560.400000002</v>
      </c>
      <c r="AP107" s="77">
        <v>12427022.490000006</v>
      </c>
      <c r="AQ107" s="77">
        <f t="shared" si="48"/>
        <v>35904666.820000008</v>
      </c>
      <c r="AR107" s="78">
        <v>0.29290019430079545</v>
      </c>
      <c r="AS107" s="79">
        <f t="shared" si="40"/>
        <v>4.0730489989499015</v>
      </c>
      <c r="AT107" s="82">
        <f t="shared" si="54"/>
        <v>4.8531357690520105</v>
      </c>
      <c r="AU107" s="77">
        <v>7811755</v>
      </c>
      <c r="AV107" s="77">
        <v>103374442.31999996</v>
      </c>
      <c r="AW107" s="77">
        <v>19705927.169999994</v>
      </c>
      <c r="AX107" s="77">
        <v>1768796.63</v>
      </c>
      <c r="AY107" s="77">
        <v>9280300.6499999948</v>
      </c>
      <c r="AZ107" s="77">
        <f t="shared" si="42"/>
        <v>30755024.449999988</v>
      </c>
      <c r="BA107" s="78">
        <v>0.29751091043177319</v>
      </c>
      <c r="BB107" s="79">
        <f t="shared" si="43"/>
        <v>13.233190534009319</v>
      </c>
      <c r="BC107" s="79">
        <f t="shared" si="56"/>
        <v>15.982217327604353</v>
      </c>
      <c r="BD107" s="86">
        <v>39375258</v>
      </c>
      <c r="BE107" s="110">
        <v>2264714</v>
      </c>
      <c r="BF107" s="88">
        <v>9474041.0700000022</v>
      </c>
      <c r="BG107" s="77">
        <v>0</v>
      </c>
      <c r="BH107" s="88">
        <v>866188.80000000005</v>
      </c>
      <c r="BI107" s="88">
        <v>3559.55</v>
      </c>
      <c r="BJ107" s="88">
        <f t="shared" si="44"/>
        <v>869748.35000000009</v>
      </c>
      <c r="BK107" s="78">
        <v>9.1803312184712729E-2</v>
      </c>
      <c r="BL107" s="79">
        <f t="shared" si="45"/>
        <v>4.1833278153444553</v>
      </c>
      <c r="BM107" s="87">
        <f t="shared" si="55"/>
        <v>4.5657994210306478</v>
      </c>
      <c r="BN107" s="81"/>
      <c r="BO107" s="81"/>
      <c r="BP107" s="77"/>
      <c r="BQ107" s="77"/>
      <c r="BR107" s="77"/>
      <c r="BS107" s="77"/>
      <c r="BT107" s="89"/>
      <c r="BU107" s="79"/>
      <c r="BV107" s="82"/>
    </row>
    <row r="108" spans="1:74">
      <c r="A108" s="7">
        <v>39753</v>
      </c>
      <c r="B108" s="75">
        <v>6739074</v>
      </c>
      <c r="C108" s="76">
        <v>23831459.260000002</v>
      </c>
      <c r="D108" s="76">
        <v>663732.25</v>
      </c>
      <c r="E108" s="76">
        <v>1012262.66</v>
      </c>
      <c r="F108" s="76">
        <v>2078043.19</v>
      </c>
      <c r="G108" s="77">
        <f t="shared" si="29"/>
        <v>3754038.1</v>
      </c>
      <c r="H108" s="78">
        <v>0.15752447464687899</v>
      </c>
      <c r="I108" s="79">
        <f t="shared" si="30"/>
        <v>3.5363106652338292</v>
      </c>
      <c r="J108" s="79">
        <f t="shared" si="50"/>
        <v>3.7850087667830925</v>
      </c>
      <c r="K108" s="80">
        <v>28309476</v>
      </c>
      <c r="L108" s="81">
        <v>116709955.77000006</v>
      </c>
      <c r="M108" s="81">
        <v>571077.35</v>
      </c>
      <c r="N108" s="81">
        <v>4043721.46</v>
      </c>
      <c r="O108" s="81">
        <v>11205912.649999999</v>
      </c>
      <c r="P108" s="77">
        <f t="shared" si="47"/>
        <v>15820711.459999997</v>
      </c>
      <c r="Q108" s="78">
        <v>0.13555580032244915</v>
      </c>
      <c r="R108" s="79">
        <f t="shared" si="32"/>
        <v>4.1226462746961499</v>
      </c>
      <c r="S108" s="82">
        <f t="shared" si="51"/>
        <v>4.2856587871849001</v>
      </c>
      <c r="T108" s="81">
        <v>5827476</v>
      </c>
      <c r="U108" s="81">
        <v>21968148.850000001</v>
      </c>
      <c r="V108" s="81">
        <v>5210550.9400000004</v>
      </c>
      <c r="W108" s="81">
        <v>385209.98</v>
      </c>
      <c r="X108" s="81">
        <v>1575353.35</v>
      </c>
      <c r="Y108" s="81">
        <f t="shared" si="34"/>
        <v>7171114.2699999996</v>
      </c>
      <c r="Z108" s="83">
        <v>0.32643234161261614</v>
      </c>
      <c r="AA108" s="79">
        <f t="shared" si="35"/>
        <v>3.7697536377670198</v>
      </c>
      <c r="AB108" s="79">
        <f t="shared" si="52"/>
        <v>4.7299911265185823</v>
      </c>
      <c r="AC108" s="84">
        <v>36985747</v>
      </c>
      <c r="AD108" s="76">
        <v>130519190.55000003</v>
      </c>
      <c r="AE108" s="76">
        <v>342348.38</v>
      </c>
      <c r="AF108" s="76">
        <v>21862876.479999986</v>
      </c>
      <c r="AG108" s="76">
        <v>11854001.719999997</v>
      </c>
      <c r="AH108" s="81">
        <f t="shared" si="37"/>
        <v>34059226.579999983</v>
      </c>
      <c r="AI108" s="85">
        <v>0.26095186797034564</v>
      </c>
      <c r="AJ108" s="79">
        <f t="shared" si="38"/>
        <v>3.5289050820036167</v>
      </c>
      <c r="AK108" s="79">
        <f t="shared" si="53"/>
        <v>4.1292775676532907</v>
      </c>
      <c r="AL108" s="86">
        <v>29724078</v>
      </c>
      <c r="AM108" s="77">
        <v>94651949.009999961</v>
      </c>
      <c r="AN108" s="77">
        <v>255330.88</v>
      </c>
      <c r="AO108" s="77">
        <v>21048593.829999994</v>
      </c>
      <c r="AP108" s="77">
        <v>9253195.3599999994</v>
      </c>
      <c r="AQ108" s="77">
        <f t="shared" si="48"/>
        <v>30557120.069999993</v>
      </c>
      <c r="AR108" s="78">
        <v>0.32283667045008907</v>
      </c>
      <c r="AS108" s="79">
        <f t="shared" si="40"/>
        <v>3.1843527328248822</v>
      </c>
      <c r="AT108" s="82">
        <f t="shared" si="54"/>
        <v>3.901075542864608</v>
      </c>
      <c r="AU108" s="77">
        <v>7961954</v>
      </c>
      <c r="AV108" s="77">
        <v>75383106.909999996</v>
      </c>
      <c r="AW108" s="77">
        <v>16382235.699999997</v>
      </c>
      <c r="AX108" s="77">
        <v>1676344.76</v>
      </c>
      <c r="AY108" s="77">
        <v>6513940.2199999997</v>
      </c>
      <c r="AZ108" s="77">
        <f t="shared" si="42"/>
        <v>24572520.679999996</v>
      </c>
      <c r="BA108" s="78">
        <v>0.3259685317737987</v>
      </c>
      <c r="BB108" s="79">
        <f t="shared" si="43"/>
        <v>9.4679154024250831</v>
      </c>
      <c r="BC108" s="79">
        <f t="shared" si="56"/>
        <v>11.736024519860326</v>
      </c>
      <c r="BD108" s="86">
        <v>37991017</v>
      </c>
      <c r="BE108" s="110">
        <v>2184968</v>
      </c>
      <c r="BF108" s="88">
        <v>6580145.5299999993</v>
      </c>
      <c r="BG108" s="77">
        <v>0</v>
      </c>
      <c r="BH108" s="88">
        <v>804678.78</v>
      </c>
      <c r="BI108" s="88">
        <v>2272.41</v>
      </c>
      <c r="BJ108" s="88">
        <f t="shared" si="44"/>
        <v>806951.19000000006</v>
      </c>
      <c r="BK108" s="78">
        <v>0.12263424666232269</v>
      </c>
      <c r="BL108" s="79">
        <f t="shared" si="45"/>
        <v>3.0115523568308551</v>
      </c>
      <c r="BM108" s="87">
        <f t="shared" si="55"/>
        <v>3.379831791586879</v>
      </c>
      <c r="BN108" s="81"/>
      <c r="BO108" s="81"/>
      <c r="BP108" s="77"/>
      <c r="BQ108" s="77"/>
      <c r="BR108" s="77"/>
      <c r="BS108" s="77"/>
      <c r="BT108" s="89"/>
      <c r="BU108" s="79"/>
      <c r="BV108" s="82"/>
    </row>
    <row r="109" spans="1:74">
      <c r="A109" s="7">
        <v>39783</v>
      </c>
      <c r="B109" s="75">
        <v>6911908</v>
      </c>
      <c r="C109" s="76">
        <v>32993739.639999989</v>
      </c>
      <c r="D109" s="76">
        <v>974189.83</v>
      </c>
      <c r="E109" s="76">
        <v>963826.27</v>
      </c>
      <c r="F109" s="76">
        <v>3014343.5</v>
      </c>
      <c r="G109" s="77">
        <f t="shared" ref="G109:G125" si="57">SUM(D109:F109)</f>
        <v>4952359.5999999996</v>
      </c>
      <c r="H109" s="78">
        <v>0.15009997817876952</v>
      </c>
      <c r="I109" s="79">
        <f t="shared" ref="I109:I163" si="58">C109/B109</f>
        <v>4.7734633678573255</v>
      </c>
      <c r="J109" s="79">
        <f t="shared" si="50"/>
        <v>5.053851373600458</v>
      </c>
      <c r="K109" s="80">
        <v>29816645</v>
      </c>
      <c r="L109" s="81">
        <v>148291027.29999998</v>
      </c>
      <c r="M109" s="81">
        <v>609130.97</v>
      </c>
      <c r="N109" s="81">
        <v>4537177.21</v>
      </c>
      <c r="O109" s="81">
        <v>14305329.560000004</v>
      </c>
      <c r="P109" s="77">
        <f t="shared" si="47"/>
        <v>19451637.740000002</v>
      </c>
      <c r="Q109" s="78">
        <v>0.13117204792605816</v>
      </c>
      <c r="R109" s="79">
        <f t="shared" ref="R109:R163" si="59">L109/K109</f>
        <v>4.9734310248520579</v>
      </c>
      <c r="S109" s="82">
        <f t="shared" si="51"/>
        <v>5.1460295241131249</v>
      </c>
      <c r="T109" s="81">
        <v>5714578</v>
      </c>
      <c r="U109" s="81">
        <v>18980996.050000001</v>
      </c>
      <c r="V109" s="81">
        <v>4880506.96</v>
      </c>
      <c r="W109" s="81">
        <v>374932.84</v>
      </c>
      <c r="X109" s="81">
        <v>1336972.2</v>
      </c>
      <c r="Y109" s="81">
        <f t="shared" ref="Y109:Y127" si="60">SUM(V109:X109)</f>
        <v>6592412</v>
      </c>
      <c r="Z109" s="83">
        <v>0.34731644127811723</v>
      </c>
      <c r="AA109" s="79">
        <f t="shared" ref="AA109:AA136" si="61">U109/T109</f>
        <v>3.3215044137992344</v>
      </c>
      <c r="AB109" s="79">
        <f t="shared" si="52"/>
        <v>4.2411593384498385</v>
      </c>
      <c r="AC109" s="84">
        <v>36422752</v>
      </c>
      <c r="AD109" s="76">
        <v>185549877.83000001</v>
      </c>
      <c r="AE109" s="76">
        <v>430057.15</v>
      </c>
      <c r="AF109" s="76">
        <v>22746292.780000001</v>
      </c>
      <c r="AG109" s="76">
        <v>17728809.219999999</v>
      </c>
      <c r="AH109" s="81">
        <f t="shared" ref="AH109:AH127" si="62">SUM(AE109:AG109)</f>
        <v>40905159.149999999</v>
      </c>
      <c r="AI109" s="85">
        <v>0.22045371103653946</v>
      </c>
      <c r="AJ109" s="79">
        <f t="shared" ref="AJ109:AJ163" si="63">AD109/AC109</f>
        <v>5.094339873878833</v>
      </c>
      <c r="AK109" s="79">
        <f t="shared" si="53"/>
        <v>5.7306550520949111</v>
      </c>
      <c r="AL109" s="86">
        <v>27728588</v>
      </c>
      <c r="AM109" s="77">
        <v>126895108.35999998</v>
      </c>
      <c r="AN109" s="77">
        <v>259954.66</v>
      </c>
      <c r="AO109" s="77">
        <v>21732893.500000007</v>
      </c>
      <c r="AP109" s="77">
        <v>12979650.800000004</v>
      </c>
      <c r="AQ109" s="77">
        <f t="shared" si="48"/>
        <v>34972498.960000008</v>
      </c>
      <c r="AR109" s="78">
        <v>0.27560163202495891</v>
      </c>
      <c r="AS109" s="79">
        <f t="shared" ref="AS109:AS163" si="64">AM109/AL109</f>
        <v>4.576327808686111</v>
      </c>
      <c r="AT109" s="82">
        <f t="shared" si="54"/>
        <v>5.3694748726476798</v>
      </c>
      <c r="AU109" s="77">
        <v>6382033</v>
      </c>
      <c r="AV109" s="77">
        <v>56521695.020000041</v>
      </c>
      <c r="AW109" s="77">
        <v>13202811.240000002</v>
      </c>
      <c r="AX109" s="77">
        <v>1586488.84</v>
      </c>
      <c r="AY109" s="77">
        <v>4724896.9400000004</v>
      </c>
      <c r="AZ109" s="77">
        <f t="shared" ref="AZ109:AZ127" si="65">SUM(AW109:AY109)</f>
        <v>19514197.020000003</v>
      </c>
      <c r="BA109" s="78">
        <v>0.34525144748569475</v>
      </c>
      <c r="BB109" s="79">
        <f t="shared" ref="BB109:BB163" si="66">AV109/AU109</f>
        <v>8.8563777435810884</v>
      </c>
      <c r="BC109" s="79">
        <f t="shared" si="56"/>
        <v>11.173711433331675</v>
      </c>
      <c r="BD109" s="86">
        <v>37174555</v>
      </c>
      <c r="BE109" s="110">
        <v>2241440</v>
      </c>
      <c r="BF109" s="88">
        <v>10525383.339999998</v>
      </c>
      <c r="BG109" s="77">
        <v>0</v>
      </c>
      <c r="BH109" s="88">
        <v>872247.02</v>
      </c>
      <c r="BI109" s="88">
        <v>3667.68</v>
      </c>
      <c r="BJ109" s="88">
        <f t="shared" ref="BJ109:BJ127" si="67">SUM(BG109:BI109)</f>
        <v>875914.70000000007</v>
      </c>
      <c r="BK109" s="78">
        <v>8.3219268287476958E-2</v>
      </c>
      <c r="BL109" s="79">
        <f t="shared" ref="BL109:BL163" si="68">BF109/BE109</f>
        <v>4.6958131112142185</v>
      </c>
      <c r="BM109" s="87">
        <f t="shared" si="55"/>
        <v>5.084958937111856</v>
      </c>
      <c r="BN109" s="81"/>
      <c r="BO109" s="81"/>
      <c r="BP109" s="77"/>
      <c r="BQ109" s="77"/>
      <c r="BR109" s="77"/>
      <c r="BS109" s="77"/>
      <c r="BT109" s="89"/>
      <c r="BU109" s="79"/>
      <c r="BV109" s="82"/>
    </row>
    <row r="110" spans="1:74">
      <c r="A110" s="7">
        <v>39814</v>
      </c>
      <c r="B110" s="75">
        <v>7137289</v>
      </c>
      <c r="C110" s="76">
        <v>31597342.540000007</v>
      </c>
      <c r="D110" s="76">
        <v>941604.41</v>
      </c>
      <c r="E110" s="76">
        <v>952368.1</v>
      </c>
      <c r="F110" s="76">
        <v>2926047.11</v>
      </c>
      <c r="G110" s="77">
        <f t="shared" si="57"/>
        <v>4820019.62</v>
      </c>
      <c r="H110" s="78">
        <v>0.1525450950154493</v>
      </c>
      <c r="I110" s="79">
        <f t="shared" si="58"/>
        <v>4.427079040795463</v>
      </c>
      <c r="J110" s="79">
        <f t="shared" si="50"/>
        <v>4.6924420532782136</v>
      </c>
      <c r="K110" s="80">
        <v>28705242</v>
      </c>
      <c r="L110" s="81">
        <v>141917665.50000003</v>
      </c>
      <c r="M110" s="81">
        <v>723690.53</v>
      </c>
      <c r="N110" s="81">
        <v>4511269.8600000003</v>
      </c>
      <c r="O110" s="81">
        <v>13563506.130000001</v>
      </c>
      <c r="P110" s="77">
        <f t="shared" si="47"/>
        <v>18798466.520000003</v>
      </c>
      <c r="Q110" s="78">
        <v>0.13246037027011279</v>
      </c>
      <c r="R110" s="79">
        <f t="shared" si="59"/>
        <v>4.9439633882898475</v>
      </c>
      <c r="S110" s="82">
        <f t="shared" si="51"/>
        <v>5.1263328798969905</v>
      </c>
      <c r="T110" s="81">
        <v>5680105</v>
      </c>
      <c r="U110" s="81">
        <v>23003925.16</v>
      </c>
      <c r="V110" s="81">
        <v>5427201.6899999985</v>
      </c>
      <c r="W110" s="81">
        <v>370036.89</v>
      </c>
      <c r="X110" s="81">
        <v>1663143.24</v>
      </c>
      <c r="Y110" s="81">
        <f t="shared" si="60"/>
        <v>7460381.8199999984</v>
      </c>
      <c r="Z110" s="83">
        <v>0.32430908065082575</v>
      </c>
      <c r="AA110" s="79">
        <f t="shared" si="61"/>
        <v>4.0499119576134595</v>
      </c>
      <c r="AB110" s="79">
        <f t="shared" si="52"/>
        <v>5.0705336855568692</v>
      </c>
      <c r="AC110" s="84">
        <v>36941176</v>
      </c>
      <c r="AD110" s="76">
        <v>181588694.41999996</v>
      </c>
      <c r="AE110" s="76">
        <v>414940.96</v>
      </c>
      <c r="AF110" s="76">
        <v>23728489.059999999</v>
      </c>
      <c r="AG110" s="76">
        <v>17083744.540000003</v>
      </c>
      <c r="AH110" s="81">
        <f t="shared" si="62"/>
        <v>41227174.560000002</v>
      </c>
      <c r="AI110" s="85">
        <v>0.22703602056108663</v>
      </c>
      <c r="AJ110" s="79">
        <f t="shared" si="63"/>
        <v>4.9156175867276115</v>
      </c>
      <c r="AK110" s="79">
        <f t="shared" si="53"/>
        <v>5.5691817834927608</v>
      </c>
      <c r="AL110" s="86">
        <v>27710059</v>
      </c>
      <c r="AM110" s="77">
        <v>124014648.61999999</v>
      </c>
      <c r="AN110" s="77">
        <v>259825.03</v>
      </c>
      <c r="AO110" s="77">
        <v>21369220.93999999</v>
      </c>
      <c r="AP110" s="77">
        <v>12741900.650000002</v>
      </c>
      <c r="AQ110" s="77">
        <f t="shared" si="48"/>
        <v>34370946.61999999</v>
      </c>
      <c r="AR110" s="78">
        <v>0.27715231226689896</v>
      </c>
      <c r="AS110" s="79">
        <f t="shared" si="64"/>
        <v>4.4754379129975863</v>
      </c>
      <c r="AT110" s="82">
        <f t="shared" si="54"/>
        <v>5.2559864484590229</v>
      </c>
      <c r="AU110" s="77">
        <v>7155413</v>
      </c>
      <c r="AV110" s="77">
        <v>63245467.629999995</v>
      </c>
      <c r="AW110" s="77">
        <v>14049220.009999996</v>
      </c>
      <c r="AX110" s="77">
        <v>1586295.26</v>
      </c>
      <c r="AY110" s="77">
        <v>5403235.8800000008</v>
      </c>
      <c r="AZ110" s="77">
        <f t="shared" si="65"/>
        <v>21038751.149999999</v>
      </c>
      <c r="BA110" s="78">
        <v>0.33265231388723931</v>
      </c>
      <c r="BB110" s="79">
        <f t="shared" si="66"/>
        <v>8.8388283988639085</v>
      </c>
      <c r="BC110" s="79">
        <f t="shared" si="56"/>
        <v>11.023959469565208</v>
      </c>
      <c r="BD110" s="86">
        <v>37559809</v>
      </c>
      <c r="BE110" s="110">
        <v>2222141</v>
      </c>
      <c r="BF110" s="88">
        <v>10723984.220000001</v>
      </c>
      <c r="BG110" s="77">
        <v>0</v>
      </c>
      <c r="BH110" s="88">
        <v>874644.8</v>
      </c>
      <c r="BI110" s="88">
        <v>3780.94</v>
      </c>
      <c r="BJ110" s="88">
        <f t="shared" si="67"/>
        <v>878425.74</v>
      </c>
      <c r="BK110" s="78">
        <v>8.1912255928328834E-2</v>
      </c>
      <c r="BL110" s="79">
        <f t="shared" si="68"/>
        <v>4.8259692881774834</v>
      </c>
      <c r="BM110" s="87">
        <f t="shared" si="55"/>
        <v>5.2195738344236489</v>
      </c>
      <c r="BN110" s="81"/>
      <c r="BO110" s="81"/>
      <c r="BP110" s="77"/>
      <c r="BQ110" s="77"/>
      <c r="BR110" s="77"/>
      <c r="BS110" s="77"/>
      <c r="BT110" s="89"/>
      <c r="BU110" s="79"/>
      <c r="BV110" s="82"/>
    </row>
    <row r="111" spans="1:74">
      <c r="A111" s="7">
        <v>39845</v>
      </c>
      <c r="B111" s="75">
        <v>6564553</v>
      </c>
      <c r="C111" s="76">
        <v>20687947.859999996</v>
      </c>
      <c r="D111" s="76">
        <v>641332.71</v>
      </c>
      <c r="E111" s="76">
        <v>907550.39</v>
      </c>
      <c r="F111" s="76">
        <v>1891507.67</v>
      </c>
      <c r="G111" s="77">
        <f t="shared" si="57"/>
        <v>3440390.77</v>
      </c>
      <c r="H111" s="78">
        <v>0.1662992769162944</v>
      </c>
      <c r="I111" s="79">
        <f t="shared" si="58"/>
        <v>3.1514632999383196</v>
      </c>
      <c r="J111" s="79">
        <f t="shared" si="50"/>
        <v>3.3874097687991851</v>
      </c>
      <c r="K111" s="80">
        <v>26159786</v>
      </c>
      <c r="L111" s="81">
        <v>102325212.73999996</v>
      </c>
      <c r="M111" s="81">
        <v>546628.09</v>
      </c>
      <c r="N111" s="81">
        <v>3510683.84</v>
      </c>
      <c r="O111" s="81">
        <v>9474122.6299999952</v>
      </c>
      <c r="P111" s="77">
        <f t="shared" si="47"/>
        <v>13531434.559999995</v>
      </c>
      <c r="Q111" s="78">
        <v>0.13223949599188495</v>
      </c>
      <c r="R111" s="79">
        <f t="shared" si="59"/>
        <v>3.9115462465939119</v>
      </c>
      <c r="S111" s="82">
        <f t="shared" si="51"/>
        <v>4.0666435371451426</v>
      </c>
      <c r="T111" s="81">
        <v>5281619</v>
      </c>
      <c r="U111" s="81">
        <v>21985547.390000001</v>
      </c>
      <c r="V111" s="81">
        <v>5908477.3599999994</v>
      </c>
      <c r="W111" s="81">
        <v>351426.43</v>
      </c>
      <c r="X111" s="81">
        <v>1529707.8</v>
      </c>
      <c r="Y111" s="81">
        <f t="shared" si="60"/>
        <v>7789611.5899999989</v>
      </c>
      <c r="Z111" s="83">
        <v>0.35430601075427659</v>
      </c>
      <c r="AA111" s="79">
        <f t="shared" si="61"/>
        <v>4.1626530406680224</v>
      </c>
      <c r="AB111" s="79">
        <f t="shared" si="52"/>
        <v>5.3478774557574109</v>
      </c>
      <c r="AC111" s="84">
        <v>34291357</v>
      </c>
      <c r="AD111" s="76">
        <v>116056014.11999999</v>
      </c>
      <c r="AE111" s="76">
        <v>307199.5</v>
      </c>
      <c r="AF111" s="76">
        <v>20857646.930000007</v>
      </c>
      <c r="AG111" s="76">
        <v>10346740.080000002</v>
      </c>
      <c r="AH111" s="81">
        <f t="shared" si="62"/>
        <v>31511586.510000009</v>
      </c>
      <c r="AI111" s="85">
        <v>0.27152049593412314</v>
      </c>
      <c r="AJ111" s="79">
        <f t="shared" si="63"/>
        <v>3.3844100751101798</v>
      </c>
      <c r="AK111" s="79">
        <f t="shared" si="53"/>
        <v>4.0016165166633684</v>
      </c>
      <c r="AL111" s="86">
        <v>25646986</v>
      </c>
      <c r="AM111" s="77">
        <v>78968884.250000045</v>
      </c>
      <c r="AN111" s="77">
        <v>230695.77</v>
      </c>
      <c r="AO111" s="77">
        <v>18807705.579999998</v>
      </c>
      <c r="AP111" s="77">
        <v>7666352.8999999976</v>
      </c>
      <c r="AQ111" s="77">
        <f t="shared" si="48"/>
        <v>26704754.249999996</v>
      </c>
      <c r="AR111" s="78">
        <v>0.33816805826277058</v>
      </c>
      <c r="AS111" s="79">
        <f t="shared" si="64"/>
        <v>3.0790707434394062</v>
      </c>
      <c r="AT111" s="82">
        <f t="shared" si="54"/>
        <v>3.8213958396514913</v>
      </c>
      <c r="AU111" s="77">
        <v>7632174</v>
      </c>
      <c r="AV111" s="77">
        <v>63717284.880000018</v>
      </c>
      <c r="AW111" s="77">
        <v>14833812.650000002</v>
      </c>
      <c r="AX111" s="77">
        <v>1433649.04</v>
      </c>
      <c r="AY111" s="77">
        <v>5389126.9199999999</v>
      </c>
      <c r="AZ111" s="77">
        <f t="shared" si="65"/>
        <v>21656588.609999999</v>
      </c>
      <c r="BA111" s="78">
        <v>0.33988561582286925</v>
      </c>
      <c r="BB111" s="79">
        <f t="shared" si="66"/>
        <v>8.3485105135181694</v>
      </c>
      <c r="BC111" s="79">
        <f t="shared" si="56"/>
        <v>10.479942748946764</v>
      </c>
      <c r="BD111" s="86">
        <v>34926481</v>
      </c>
      <c r="BE111" s="110">
        <v>1984330</v>
      </c>
      <c r="BF111" s="88">
        <v>6360689.6100000013</v>
      </c>
      <c r="BG111" s="77">
        <v>0</v>
      </c>
      <c r="BH111" s="88">
        <v>790202.64</v>
      </c>
      <c r="BI111" s="88">
        <v>2210.6999999999998</v>
      </c>
      <c r="BJ111" s="88">
        <f t="shared" si="67"/>
        <v>792413.34</v>
      </c>
      <c r="BK111" s="78">
        <v>0.12457978436083439</v>
      </c>
      <c r="BL111" s="79">
        <f t="shared" si="68"/>
        <v>3.2054595808156914</v>
      </c>
      <c r="BM111" s="87">
        <f t="shared" si="55"/>
        <v>3.6036809653636244</v>
      </c>
      <c r="BN111" s="81"/>
      <c r="BO111" s="81"/>
      <c r="BP111" s="77"/>
      <c r="BQ111" s="77"/>
      <c r="BR111" s="77"/>
      <c r="BS111" s="77"/>
      <c r="BT111" s="89"/>
      <c r="BU111" s="79"/>
      <c r="BV111" s="82"/>
    </row>
    <row r="112" spans="1:74">
      <c r="A112" s="7">
        <v>39873</v>
      </c>
      <c r="B112" s="75">
        <v>6890671</v>
      </c>
      <c r="C112" s="76">
        <v>19101956.210000005</v>
      </c>
      <c r="D112" s="76">
        <v>609660.81000000006</v>
      </c>
      <c r="E112" s="76">
        <v>921050.7</v>
      </c>
      <c r="F112" s="76">
        <v>1732267.58</v>
      </c>
      <c r="G112" s="77">
        <f t="shared" si="57"/>
        <v>3262979.09</v>
      </c>
      <c r="H112" s="78">
        <v>0.17081910638512554</v>
      </c>
      <c r="I112" s="79">
        <f t="shared" si="58"/>
        <v>2.7721474744622121</v>
      </c>
      <c r="J112" s="79">
        <f t="shared" si="50"/>
        <v>2.9942900655103113</v>
      </c>
      <c r="K112" s="80">
        <v>28252600</v>
      </c>
      <c r="L112" s="81">
        <v>99968403.440000027</v>
      </c>
      <c r="M112" s="81">
        <v>515458.38</v>
      </c>
      <c r="N112" s="81">
        <v>3841048.86</v>
      </c>
      <c r="O112" s="81">
        <v>9461222.0099999961</v>
      </c>
      <c r="P112" s="77">
        <f t="shared" si="47"/>
        <v>13817729.249999996</v>
      </c>
      <c r="Q112" s="78">
        <v>0.13822096557031899</v>
      </c>
      <c r="R112" s="79">
        <f t="shared" si="59"/>
        <v>3.5383788904384033</v>
      </c>
      <c r="S112" s="82">
        <f t="shared" si="51"/>
        <v>3.6925773443860042</v>
      </c>
      <c r="T112" s="81">
        <v>5590961</v>
      </c>
      <c r="U112" s="81">
        <v>23443110.690000005</v>
      </c>
      <c r="V112" s="81">
        <v>6067724.3199999994</v>
      </c>
      <c r="W112" s="81">
        <v>363953.72</v>
      </c>
      <c r="X112" s="81">
        <v>1663482.1</v>
      </c>
      <c r="Y112" s="81">
        <f t="shared" si="60"/>
        <v>8095160.1399999987</v>
      </c>
      <c r="Z112" s="83">
        <v>0.34531083553912095</v>
      </c>
      <c r="AA112" s="79">
        <f t="shared" si="61"/>
        <v>4.1930377782996526</v>
      </c>
      <c r="AB112" s="79">
        <f t="shared" si="52"/>
        <v>5.3434085356703447</v>
      </c>
      <c r="AC112" s="84">
        <v>38575113</v>
      </c>
      <c r="AD112" s="76">
        <v>115272143.52999999</v>
      </c>
      <c r="AE112" s="76">
        <v>325344.62</v>
      </c>
      <c r="AF112" s="76">
        <v>22427298.300000001</v>
      </c>
      <c r="AG112" s="76">
        <v>10102659.710000003</v>
      </c>
      <c r="AH112" s="81">
        <f t="shared" si="62"/>
        <v>32855302.630000003</v>
      </c>
      <c r="AI112" s="85">
        <v>0.28502378479193713</v>
      </c>
      <c r="AJ112" s="79">
        <f t="shared" si="63"/>
        <v>2.9882516100471301</v>
      </c>
      <c r="AK112" s="79">
        <f t="shared" si="53"/>
        <v>3.578078603424959</v>
      </c>
      <c r="AL112" s="86">
        <v>28540903</v>
      </c>
      <c r="AM112" s="77">
        <v>77353651.000000015</v>
      </c>
      <c r="AN112" s="77">
        <v>276710.56</v>
      </c>
      <c r="AO112" s="77">
        <v>20575168.399999995</v>
      </c>
      <c r="AP112" s="77">
        <v>7304268.8499999996</v>
      </c>
      <c r="AQ112" s="77">
        <f t="shared" si="48"/>
        <v>28156147.809999995</v>
      </c>
      <c r="AR112" s="78">
        <v>0.3639924870514516</v>
      </c>
      <c r="AS112" s="79">
        <f t="shared" si="64"/>
        <v>2.7102734275786586</v>
      </c>
      <c r="AT112" s="82">
        <f t="shared" si="54"/>
        <v>3.4408697566436497</v>
      </c>
      <c r="AU112" s="77">
        <v>8540619</v>
      </c>
      <c r="AV112" s="77">
        <v>70347317.230000004</v>
      </c>
      <c r="AW112" s="77">
        <v>16865505.600000009</v>
      </c>
      <c r="AX112" s="77">
        <v>1501595.04</v>
      </c>
      <c r="AY112" s="77">
        <v>5910046.4000000004</v>
      </c>
      <c r="AZ112" s="77">
        <f t="shared" si="65"/>
        <v>24277147.040000007</v>
      </c>
      <c r="BA112" s="78">
        <v>0.34510409203845049</v>
      </c>
      <c r="BB112" s="79">
        <f t="shared" si="66"/>
        <v>8.236793753473842</v>
      </c>
      <c r="BC112" s="79">
        <f t="shared" si="56"/>
        <v>10.387352236412843</v>
      </c>
      <c r="BD112" s="86">
        <v>37364843</v>
      </c>
      <c r="BE112" s="110">
        <v>2193862</v>
      </c>
      <c r="BF112" s="88">
        <v>5910140.790000001</v>
      </c>
      <c r="BG112" s="77">
        <v>0</v>
      </c>
      <c r="BH112" s="88">
        <v>777184.74</v>
      </c>
      <c r="BI112" s="88">
        <v>2022.69</v>
      </c>
      <c r="BJ112" s="88">
        <f t="shared" si="67"/>
        <v>779207.42999999993</v>
      </c>
      <c r="BK112" s="78">
        <v>0.13184244803751957</v>
      </c>
      <c r="BL112" s="79">
        <f t="shared" si="68"/>
        <v>2.6939437348383812</v>
      </c>
      <c r="BM112" s="87">
        <f t="shared" si="55"/>
        <v>3.0481978948539159</v>
      </c>
      <c r="BN112" s="81"/>
      <c r="BO112" s="81"/>
      <c r="BP112" s="77"/>
      <c r="BQ112" s="77"/>
      <c r="BR112" s="77"/>
      <c r="BS112" s="77"/>
      <c r="BT112" s="89"/>
      <c r="BU112" s="79"/>
      <c r="BV112" s="82"/>
    </row>
    <row r="113" spans="1:74">
      <c r="A113" s="7">
        <v>39904</v>
      </c>
      <c r="B113" s="75">
        <v>6494306</v>
      </c>
      <c r="C113" s="76">
        <v>18250900.289999999</v>
      </c>
      <c r="D113" s="76">
        <v>555301.55000000005</v>
      </c>
      <c r="E113" s="76">
        <v>996751.77</v>
      </c>
      <c r="F113" s="76">
        <v>1660286.72</v>
      </c>
      <c r="G113" s="77">
        <f t="shared" si="57"/>
        <v>3212340.04</v>
      </c>
      <c r="H113" s="78">
        <v>0.17600994958917721</v>
      </c>
      <c r="I113" s="79">
        <f t="shared" si="58"/>
        <v>2.8102926301902005</v>
      </c>
      <c r="J113" s="79">
        <f t="shared" si="50"/>
        <v>3.0492794164611277</v>
      </c>
      <c r="K113" s="80">
        <v>26804108</v>
      </c>
      <c r="L113" s="81">
        <v>90333103.750000015</v>
      </c>
      <c r="M113" s="81">
        <v>580633.39</v>
      </c>
      <c r="N113" s="81">
        <v>3733339.8</v>
      </c>
      <c r="O113" s="81">
        <v>8484756.7700000014</v>
      </c>
      <c r="P113" s="77">
        <f t="shared" si="47"/>
        <v>12798729.960000001</v>
      </c>
      <c r="Q113" s="78">
        <v>0.14168371758177301</v>
      </c>
      <c r="R113" s="79">
        <f t="shared" si="59"/>
        <v>3.3701216153135936</v>
      </c>
      <c r="S113" s="82">
        <f t="shared" si="51"/>
        <v>3.5310660940479726</v>
      </c>
      <c r="T113" s="81">
        <v>5433701</v>
      </c>
      <c r="U113" s="81">
        <v>22713919.110000011</v>
      </c>
      <c r="V113" s="81">
        <v>5710376.5500000017</v>
      </c>
      <c r="W113" s="81">
        <v>349387.32</v>
      </c>
      <c r="X113" s="81">
        <v>1627519.11</v>
      </c>
      <c r="Y113" s="81">
        <f t="shared" si="60"/>
        <v>7687282.9800000023</v>
      </c>
      <c r="Z113" s="83">
        <v>0.33843930423330615</v>
      </c>
      <c r="AA113" s="79">
        <f t="shared" si="61"/>
        <v>4.1801930415383568</v>
      </c>
      <c r="AB113" s="79">
        <f t="shared" si="52"/>
        <v>5.2954115399430357</v>
      </c>
      <c r="AC113" s="84">
        <v>36714114</v>
      </c>
      <c r="AD113" s="76">
        <v>106271719.36000006</v>
      </c>
      <c r="AE113" s="76">
        <v>312323.56</v>
      </c>
      <c r="AF113" s="76">
        <v>21883498.069999993</v>
      </c>
      <c r="AG113" s="76">
        <v>9174108.5800000019</v>
      </c>
      <c r="AH113" s="81">
        <f t="shared" si="62"/>
        <v>31369930.209999993</v>
      </c>
      <c r="AI113" s="85">
        <v>0.29518606077815496</v>
      </c>
      <c r="AJ113" s="79">
        <f t="shared" si="63"/>
        <v>2.8945739875405971</v>
      </c>
      <c r="AK113" s="79">
        <f t="shared" si="53"/>
        <v>3.4991322680427492</v>
      </c>
      <c r="AL113" s="86">
        <v>27378958</v>
      </c>
      <c r="AM113" s="77">
        <v>71340470.849999979</v>
      </c>
      <c r="AN113" s="77">
        <v>145608.94</v>
      </c>
      <c r="AO113" s="77">
        <v>19535263.02</v>
      </c>
      <c r="AP113" s="77">
        <v>6764626.5500000007</v>
      </c>
      <c r="AQ113" s="77">
        <f t="shared" si="48"/>
        <v>26445498.510000002</v>
      </c>
      <c r="AR113" s="78">
        <v>0.37069419636441897</v>
      </c>
      <c r="AS113" s="79">
        <f t="shared" si="64"/>
        <v>2.6056678581412771</v>
      </c>
      <c r="AT113" s="82">
        <f t="shared" si="54"/>
        <v>3.3244998881988121</v>
      </c>
      <c r="AU113" s="77">
        <v>7544711</v>
      </c>
      <c r="AV113" s="77">
        <v>69808171.729999974</v>
      </c>
      <c r="AW113" s="77">
        <v>16524507.830000004</v>
      </c>
      <c r="AX113" s="77">
        <v>1390946.8</v>
      </c>
      <c r="AY113" s="77">
        <v>5904672.0899999999</v>
      </c>
      <c r="AZ113" s="77">
        <f t="shared" si="65"/>
        <v>23820126.720000003</v>
      </c>
      <c r="BA113" s="78">
        <v>0.34122261233441437</v>
      </c>
      <c r="BB113" s="79">
        <f t="shared" si="66"/>
        <v>9.2525971809920851</v>
      </c>
      <c r="BC113" s="79">
        <f t="shared" si="56"/>
        <v>11.627168537005588</v>
      </c>
      <c r="BD113" s="86">
        <v>35860386</v>
      </c>
      <c r="BE113" s="110">
        <v>2123434</v>
      </c>
      <c r="BF113" s="88">
        <v>5767891.9399999995</v>
      </c>
      <c r="BG113" s="77">
        <v>0</v>
      </c>
      <c r="BH113" s="88">
        <v>777633.26</v>
      </c>
      <c r="BI113" s="88">
        <v>1952.73</v>
      </c>
      <c r="BJ113" s="88">
        <f t="shared" si="67"/>
        <v>779585.99</v>
      </c>
      <c r="BK113" s="78">
        <v>0.13515960390894563</v>
      </c>
      <c r="BL113" s="79">
        <f t="shared" si="68"/>
        <v>2.7163038455633655</v>
      </c>
      <c r="BM113" s="87">
        <f t="shared" si="55"/>
        <v>3.0825187879632705</v>
      </c>
      <c r="BN113" s="81"/>
      <c r="BO113" s="81"/>
      <c r="BP113" s="77"/>
      <c r="BQ113" s="77"/>
      <c r="BR113" s="77"/>
      <c r="BS113" s="77"/>
      <c r="BT113" s="89"/>
      <c r="BU113" s="79"/>
      <c r="BV113" s="82"/>
    </row>
    <row r="114" spans="1:74">
      <c r="A114" s="7">
        <v>39934</v>
      </c>
      <c r="B114" s="75">
        <v>7231479</v>
      </c>
      <c r="C114" s="76">
        <v>20948125.739999998</v>
      </c>
      <c r="D114" s="76">
        <v>702391.21</v>
      </c>
      <c r="E114" s="76">
        <v>904693.16</v>
      </c>
      <c r="F114" s="76">
        <v>1933023.79</v>
      </c>
      <c r="G114" s="77">
        <f t="shared" si="57"/>
        <v>3540108.16</v>
      </c>
      <c r="H114" s="78">
        <v>0.16899402857985713</v>
      </c>
      <c r="I114" s="79">
        <f t="shared" si="58"/>
        <v>2.8967968710135228</v>
      </c>
      <c r="J114" s="79">
        <f t="shared" si="50"/>
        <v>3.119031405608728</v>
      </c>
      <c r="K114" s="80">
        <v>27251234</v>
      </c>
      <c r="L114" s="81">
        <v>98601473.230000004</v>
      </c>
      <c r="M114" s="81">
        <v>489171.32</v>
      </c>
      <c r="N114" s="81">
        <v>3995727.17</v>
      </c>
      <c r="O114" s="81">
        <v>9233841.2600000016</v>
      </c>
      <c r="P114" s="77">
        <f t="shared" si="47"/>
        <v>13718739.750000002</v>
      </c>
      <c r="Q114" s="78">
        <v>0.13913321272593326</v>
      </c>
      <c r="R114" s="79">
        <f t="shared" si="59"/>
        <v>3.6182388375513566</v>
      </c>
      <c r="S114" s="82">
        <f t="shared" si="51"/>
        <v>3.7828148156520176</v>
      </c>
      <c r="T114" s="81">
        <v>5897728</v>
      </c>
      <c r="U114" s="81">
        <v>27186994.720000003</v>
      </c>
      <c r="V114" s="81">
        <v>6242203.0700000012</v>
      </c>
      <c r="W114" s="81">
        <v>406246.77</v>
      </c>
      <c r="X114" s="81">
        <v>2026493.64</v>
      </c>
      <c r="Y114" s="81">
        <f t="shared" si="60"/>
        <v>8674943.4800000023</v>
      </c>
      <c r="Z114" s="83">
        <v>0.3190843110591518</v>
      </c>
      <c r="AA114" s="79">
        <f t="shared" si="61"/>
        <v>4.6097403474693985</v>
      </c>
      <c r="AB114" s="79">
        <f t="shared" si="52"/>
        <v>5.7370303547399955</v>
      </c>
      <c r="AC114" s="84">
        <v>38021161</v>
      </c>
      <c r="AD114" s="76">
        <v>109238377.11999996</v>
      </c>
      <c r="AE114" s="76">
        <v>342667.21</v>
      </c>
      <c r="AF114" s="76">
        <v>21699989.340000004</v>
      </c>
      <c r="AG114" s="76">
        <v>9505366.5800000019</v>
      </c>
      <c r="AH114" s="81">
        <f t="shared" si="62"/>
        <v>31548023.130000006</v>
      </c>
      <c r="AI114" s="85">
        <v>0.28879981524573572</v>
      </c>
      <c r="AJ114" s="79">
        <f t="shared" si="63"/>
        <v>2.8730941993065375</v>
      </c>
      <c r="AK114" s="79">
        <f t="shared" si="53"/>
        <v>3.4528412656836007</v>
      </c>
      <c r="AL114" s="86">
        <v>28143462</v>
      </c>
      <c r="AM114" s="77">
        <v>72331649.060000017</v>
      </c>
      <c r="AN114" s="77">
        <v>272898.13</v>
      </c>
      <c r="AO114" s="77">
        <v>19952599.390000001</v>
      </c>
      <c r="AP114" s="77">
        <v>6844288.8399999999</v>
      </c>
      <c r="AQ114" s="77">
        <f t="shared" si="48"/>
        <v>27069786.359999999</v>
      </c>
      <c r="AR114" s="78">
        <v>0.37424539204885637</v>
      </c>
      <c r="AS114" s="79">
        <f t="shared" si="64"/>
        <v>2.5701048811976301</v>
      </c>
      <c r="AT114" s="82">
        <f t="shared" si="54"/>
        <v>3.2887619362536142</v>
      </c>
      <c r="AU114" s="77">
        <v>7724326</v>
      </c>
      <c r="AV114" s="77">
        <v>79787393.770000041</v>
      </c>
      <c r="AW114" s="77">
        <v>17927569.650000013</v>
      </c>
      <c r="AX114" s="77">
        <v>1567711.29</v>
      </c>
      <c r="AY114" s="77">
        <v>6863255.4999999972</v>
      </c>
      <c r="AZ114" s="77">
        <f t="shared" si="65"/>
        <v>26358536.440000009</v>
      </c>
      <c r="BA114" s="78">
        <v>0.33035966202859945</v>
      </c>
      <c r="BB114" s="79">
        <f t="shared" si="66"/>
        <v>10.329366441809944</v>
      </c>
      <c r="BC114" s="79">
        <f t="shared" si="56"/>
        <v>12.853247611506823</v>
      </c>
      <c r="BD114" s="86">
        <v>36603763</v>
      </c>
      <c r="BE114" s="110">
        <v>2184699</v>
      </c>
      <c r="BF114" s="88">
        <v>5924567.9499999993</v>
      </c>
      <c r="BG114" s="77">
        <v>0</v>
      </c>
      <c r="BH114" s="88">
        <v>773569.13</v>
      </c>
      <c r="BI114" s="88">
        <v>2010.79</v>
      </c>
      <c r="BJ114" s="88">
        <f t="shared" si="67"/>
        <v>775579.92</v>
      </c>
      <c r="BK114" s="78">
        <v>0.13090911042720005</v>
      </c>
      <c r="BL114" s="79">
        <f t="shared" si="68"/>
        <v>2.7118463229946088</v>
      </c>
      <c r="BM114" s="87">
        <f t="shared" si="55"/>
        <v>3.0659313159387169</v>
      </c>
      <c r="BN114" s="81"/>
      <c r="BO114" s="81"/>
      <c r="BP114" s="77"/>
      <c r="BQ114" s="77"/>
      <c r="BR114" s="77"/>
      <c r="BS114" s="77"/>
      <c r="BT114" s="89"/>
      <c r="BU114" s="79"/>
      <c r="BV114" s="82"/>
    </row>
    <row r="115" spans="1:74">
      <c r="A115" s="7">
        <v>39965</v>
      </c>
      <c r="B115" s="75">
        <v>6603577</v>
      </c>
      <c r="C115" s="76">
        <v>20349415.209999997</v>
      </c>
      <c r="D115" s="76">
        <v>649607.81999999995</v>
      </c>
      <c r="E115" s="76">
        <v>813327.75</v>
      </c>
      <c r="F115" s="76">
        <v>1941694.46</v>
      </c>
      <c r="G115" s="77">
        <f t="shared" si="57"/>
        <v>3404630.03</v>
      </c>
      <c r="H115" s="78">
        <v>0.1673084948567424</v>
      </c>
      <c r="I115" s="79">
        <f t="shared" si="58"/>
        <v>3.0815746087309948</v>
      </c>
      <c r="J115" s="79">
        <f t="shared" si="50"/>
        <v>3.3031114470233325</v>
      </c>
      <c r="K115" s="80">
        <v>26253118</v>
      </c>
      <c r="L115" s="81">
        <v>105686245.86000001</v>
      </c>
      <c r="M115" s="81">
        <v>439446.63</v>
      </c>
      <c r="N115" s="81">
        <v>3474153.9</v>
      </c>
      <c r="O115" s="81">
        <v>9891691.8200000003</v>
      </c>
      <c r="P115" s="77">
        <f t="shared" si="47"/>
        <v>13805292.35</v>
      </c>
      <c r="Q115" s="78">
        <v>0.13062525059587729</v>
      </c>
      <c r="R115" s="79">
        <f t="shared" si="59"/>
        <v>4.0256645271620695</v>
      </c>
      <c r="S115" s="82">
        <f t="shared" si="51"/>
        <v>4.174736364267285</v>
      </c>
      <c r="T115" s="81">
        <v>5920735</v>
      </c>
      <c r="U115" s="81">
        <v>29610657.580000002</v>
      </c>
      <c r="V115" s="81">
        <v>6502924.1399999987</v>
      </c>
      <c r="W115" s="81">
        <v>393926.54</v>
      </c>
      <c r="X115" s="81">
        <v>2454578.44</v>
      </c>
      <c r="Y115" s="81">
        <f t="shared" si="60"/>
        <v>9351429.1199999992</v>
      </c>
      <c r="Z115" s="83">
        <v>0.31581294993989795</v>
      </c>
      <c r="AA115" s="79">
        <f t="shared" si="61"/>
        <v>5.0011793434430016</v>
      </c>
      <c r="AB115" s="79">
        <f t="shared" si="52"/>
        <v>6.1660432800995144</v>
      </c>
      <c r="AC115" s="84">
        <v>35327926</v>
      </c>
      <c r="AD115" s="76">
        <v>102134908.99000002</v>
      </c>
      <c r="AE115" s="76">
        <v>318306.27</v>
      </c>
      <c r="AF115" s="76">
        <v>21060516.029999997</v>
      </c>
      <c r="AG115" s="76">
        <v>8774941.9099999983</v>
      </c>
      <c r="AH115" s="81">
        <f t="shared" si="62"/>
        <v>30153764.209999993</v>
      </c>
      <c r="AI115" s="85">
        <v>0.29523465099432689</v>
      </c>
      <c r="AJ115" s="79">
        <f t="shared" si="63"/>
        <v>2.891053072008813</v>
      </c>
      <c r="AK115" s="79">
        <f t="shared" si="53"/>
        <v>3.4962066918391987</v>
      </c>
      <c r="AL115" s="86">
        <v>26256617</v>
      </c>
      <c r="AM115" s="77">
        <v>68183281.650000021</v>
      </c>
      <c r="AN115" s="77">
        <v>260054.72</v>
      </c>
      <c r="AO115" s="77">
        <v>18568470.940000009</v>
      </c>
      <c r="AP115" s="77">
        <v>6488580.790000001</v>
      </c>
      <c r="AQ115" s="77">
        <f t="shared" si="48"/>
        <v>25317106.45000001</v>
      </c>
      <c r="AR115" s="78">
        <v>0.37130959140333486</v>
      </c>
      <c r="AS115" s="79">
        <f t="shared" si="64"/>
        <v>2.5968037561731592</v>
      </c>
      <c r="AT115" s="82">
        <f t="shared" si="54"/>
        <v>3.3139001612431653</v>
      </c>
      <c r="AU115" s="77">
        <v>6939937</v>
      </c>
      <c r="AV115" s="77">
        <v>83557669.599999964</v>
      </c>
      <c r="AW115" s="77">
        <v>16091258.749999996</v>
      </c>
      <c r="AX115" s="77">
        <v>1430953.79</v>
      </c>
      <c r="AY115" s="77">
        <v>7491172.6100000022</v>
      </c>
      <c r="AZ115" s="77">
        <f t="shared" si="65"/>
        <v>25013385.149999999</v>
      </c>
      <c r="BA115" s="78">
        <v>0.29935474828034231</v>
      </c>
      <c r="BB115" s="79">
        <f t="shared" si="66"/>
        <v>12.040119326731634</v>
      </c>
      <c r="BC115" s="79">
        <f t="shared" si="56"/>
        <v>14.564956733757089</v>
      </c>
      <c r="BD115" s="86">
        <v>34769440</v>
      </c>
      <c r="BE115" s="110">
        <v>2109419</v>
      </c>
      <c r="BF115" s="88">
        <v>5930357.8899999997</v>
      </c>
      <c r="BG115" s="77">
        <v>0</v>
      </c>
      <c r="BH115" s="88">
        <v>770210.88</v>
      </c>
      <c r="BI115" s="88">
        <v>2039.09</v>
      </c>
      <c r="BJ115" s="88">
        <f t="shared" si="67"/>
        <v>772249.97</v>
      </c>
      <c r="BK115" s="78">
        <v>0.13021979184463689</v>
      </c>
      <c r="BL115" s="79">
        <f t="shared" si="68"/>
        <v>2.8113702825280322</v>
      </c>
      <c r="BM115" s="87">
        <f t="shared" si="55"/>
        <v>3.1764996759771291</v>
      </c>
      <c r="BN115" s="81"/>
      <c r="BO115" s="81"/>
      <c r="BP115" s="77"/>
      <c r="BQ115" s="77"/>
      <c r="BR115" s="77"/>
      <c r="BS115" s="77"/>
      <c r="BT115" s="89"/>
      <c r="BU115" s="79"/>
      <c r="BV115" s="82"/>
    </row>
    <row r="116" spans="1:74">
      <c r="A116" s="7">
        <v>39995</v>
      </c>
      <c r="B116" s="75">
        <v>6420824</v>
      </c>
      <c r="C116" s="76">
        <v>21756287.299999997</v>
      </c>
      <c r="D116" s="76">
        <v>665612.17000000004</v>
      </c>
      <c r="E116" s="76">
        <v>805846.64</v>
      </c>
      <c r="F116" s="76">
        <v>2098264.4700000002</v>
      </c>
      <c r="G116" s="77">
        <f t="shared" si="57"/>
        <v>3569723.2800000003</v>
      </c>
      <c r="H116" s="78">
        <v>0.16407777810509058</v>
      </c>
      <c r="I116" s="79">
        <f t="shared" si="58"/>
        <v>3.3883949007167922</v>
      </c>
      <c r="J116" s="79">
        <f t="shared" si="50"/>
        <v>3.6175646786144582</v>
      </c>
      <c r="K116" s="80">
        <v>26297578</v>
      </c>
      <c r="L116" s="81">
        <v>105292492.25999996</v>
      </c>
      <c r="M116" s="81">
        <v>467158.95</v>
      </c>
      <c r="N116" s="81">
        <v>3527770.87</v>
      </c>
      <c r="O116" s="81">
        <v>9947191.8100000005</v>
      </c>
      <c r="P116" s="77">
        <f t="shared" si="47"/>
        <v>13942121.630000001</v>
      </c>
      <c r="Q116" s="78">
        <v>0.13241325502650803</v>
      </c>
      <c r="R116" s="79">
        <f t="shared" si="59"/>
        <v>4.0038855388127361</v>
      </c>
      <c r="S116" s="82">
        <f t="shared" si="51"/>
        <v>4.1557980008653255</v>
      </c>
      <c r="T116" s="81">
        <v>5709678</v>
      </c>
      <c r="U116" s="81">
        <v>26580598.120000005</v>
      </c>
      <c r="V116" s="81">
        <v>6235555.1400000006</v>
      </c>
      <c r="W116" s="81">
        <v>379808.65</v>
      </c>
      <c r="X116" s="81">
        <v>2121429.08</v>
      </c>
      <c r="Y116" s="81">
        <f t="shared" si="60"/>
        <v>8736792.870000001</v>
      </c>
      <c r="Z116" s="83">
        <v>0.32869060472443573</v>
      </c>
      <c r="AA116" s="79">
        <f t="shared" si="61"/>
        <v>4.6553585193420721</v>
      </c>
      <c r="AB116" s="79">
        <f t="shared" si="52"/>
        <v>5.8139814381826795</v>
      </c>
      <c r="AC116" s="84">
        <v>37706585</v>
      </c>
      <c r="AD116" s="76">
        <v>120366935.25</v>
      </c>
      <c r="AE116" s="76">
        <v>334088.73</v>
      </c>
      <c r="AF116" s="76">
        <v>22634871.240000002</v>
      </c>
      <c r="AG116" s="76">
        <v>10625974.929999998</v>
      </c>
      <c r="AH116" s="81">
        <f t="shared" si="62"/>
        <v>33594934.899999999</v>
      </c>
      <c r="AI116" s="85">
        <v>0.27910434730454775</v>
      </c>
      <c r="AJ116" s="79">
        <f t="shared" si="63"/>
        <v>3.1921993267223749</v>
      </c>
      <c r="AK116" s="79">
        <f t="shared" si="53"/>
        <v>3.8013491601002847</v>
      </c>
      <c r="AL116" s="86">
        <v>27604219</v>
      </c>
      <c r="AM116" s="77">
        <v>79882199.339999989</v>
      </c>
      <c r="AN116" s="77">
        <v>258844.68</v>
      </c>
      <c r="AO116" s="77">
        <v>19869108.950000014</v>
      </c>
      <c r="AP116" s="77">
        <v>7713975.6399999997</v>
      </c>
      <c r="AQ116" s="77">
        <f t="shared" si="48"/>
        <v>27841929.270000014</v>
      </c>
      <c r="AR116" s="78">
        <v>0.34853733998355879</v>
      </c>
      <c r="AS116" s="79">
        <f t="shared" si="64"/>
        <v>2.8938402256553606</v>
      </c>
      <c r="AT116" s="82">
        <f t="shared" si="54"/>
        <v>3.6230024464738531</v>
      </c>
      <c r="AU116" s="77">
        <v>7582794</v>
      </c>
      <c r="AV116" s="77">
        <v>84065642.559999973</v>
      </c>
      <c r="AW116" s="77">
        <v>18431020.159999996</v>
      </c>
      <c r="AX116" s="77">
        <v>1617792.27</v>
      </c>
      <c r="AY116" s="77">
        <v>7280216.7300000004</v>
      </c>
      <c r="AZ116" s="77">
        <f t="shared" si="65"/>
        <v>27329029.159999996</v>
      </c>
      <c r="BA116" s="78">
        <v>0.32509153951323838</v>
      </c>
      <c r="BB116" s="79">
        <f t="shared" si="66"/>
        <v>11.086367710899172</v>
      </c>
      <c r="BC116" s="79">
        <f t="shared" si="56"/>
        <v>13.7303551949321</v>
      </c>
      <c r="BD116" s="86">
        <v>35503161</v>
      </c>
      <c r="BE116" s="110">
        <v>2168084</v>
      </c>
      <c r="BF116" s="88">
        <v>7103917.0800000001</v>
      </c>
      <c r="BG116" s="77">
        <v>0</v>
      </c>
      <c r="BH116" s="88">
        <v>793268.39</v>
      </c>
      <c r="BI116" s="88">
        <v>2298.4699999999998</v>
      </c>
      <c r="BJ116" s="88">
        <f t="shared" si="67"/>
        <v>795566.86</v>
      </c>
      <c r="BK116" s="78">
        <v>0.11198988544500296</v>
      </c>
      <c r="BL116" s="79">
        <f t="shared" si="68"/>
        <v>3.2765875676403682</v>
      </c>
      <c r="BM116" s="87">
        <f t="shared" si="55"/>
        <v>3.6424720951771241</v>
      </c>
      <c r="BN116" s="81"/>
      <c r="BO116" s="81"/>
      <c r="BP116" s="77"/>
      <c r="BQ116" s="77"/>
      <c r="BR116" s="77"/>
      <c r="BS116" s="77"/>
      <c r="BT116" s="89"/>
      <c r="BU116" s="79"/>
      <c r="BV116" s="82"/>
    </row>
    <row r="117" spans="1:74">
      <c r="A117" s="7">
        <v>40026</v>
      </c>
      <c r="B117" s="75">
        <v>5441696</v>
      </c>
      <c r="C117" s="76">
        <v>18580320.289999995</v>
      </c>
      <c r="D117" s="76">
        <v>743827.76</v>
      </c>
      <c r="E117" s="76">
        <v>716881.99</v>
      </c>
      <c r="F117" s="76">
        <v>1821774</v>
      </c>
      <c r="G117" s="77">
        <f t="shared" si="57"/>
        <v>3282483.75</v>
      </c>
      <c r="H117" s="78">
        <v>0.17666454069506254</v>
      </c>
      <c r="I117" s="79">
        <f t="shared" si="58"/>
        <v>3.4144355528129458</v>
      </c>
      <c r="J117" s="79">
        <f t="shared" si="50"/>
        <v>3.6828646877738107</v>
      </c>
      <c r="K117" s="80">
        <v>28664012</v>
      </c>
      <c r="L117" s="81">
        <v>120463185.14000003</v>
      </c>
      <c r="M117" s="81">
        <v>3361540.92</v>
      </c>
      <c r="N117" s="81">
        <v>3896691.03</v>
      </c>
      <c r="O117" s="81">
        <v>11015075.980000002</v>
      </c>
      <c r="P117" s="77">
        <f t="shared" si="47"/>
        <v>18273307.93</v>
      </c>
      <c r="Q117" s="78">
        <v>0.15169205354119691</v>
      </c>
      <c r="R117" s="79">
        <f t="shared" si="59"/>
        <v>4.2025933124783803</v>
      </c>
      <c r="S117" s="82">
        <f t="shared" si="51"/>
        <v>4.4558108993953827</v>
      </c>
      <c r="T117" s="81">
        <v>3071223</v>
      </c>
      <c r="U117" s="81">
        <v>21031077.230000004</v>
      </c>
      <c r="V117" s="81">
        <v>3698398.45</v>
      </c>
      <c r="W117" s="81">
        <v>220836.74</v>
      </c>
      <c r="X117" s="81">
        <v>2039755.25</v>
      </c>
      <c r="Y117" s="81">
        <f t="shared" si="60"/>
        <v>5958990.4400000004</v>
      </c>
      <c r="Z117" s="83">
        <v>0.28334214053000262</v>
      </c>
      <c r="AA117" s="79">
        <f t="shared" si="61"/>
        <v>6.8477857941282689</v>
      </c>
      <c r="AB117" s="79">
        <f t="shared" si="52"/>
        <v>8.1239012666940837</v>
      </c>
      <c r="AC117" s="84">
        <v>39209859</v>
      </c>
      <c r="AD117" s="76">
        <v>127517819.22999999</v>
      </c>
      <c r="AE117" s="76">
        <v>316891.69</v>
      </c>
      <c r="AF117" s="76">
        <v>23294683.340000007</v>
      </c>
      <c r="AG117" s="76">
        <v>11281043.290000005</v>
      </c>
      <c r="AH117" s="81">
        <f t="shared" si="62"/>
        <v>34892618.320000015</v>
      </c>
      <c r="AI117" s="85">
        <v>0.27362935259318732</v>
      </c>
      <c r="AJ117" s="79">
        <f t="shared" si="63"/>
        <v>3.2521876508150664</v>
      </c>
      <c r="AK117" s="79">
        <f t="shared" si="53"/>
        <v>3.8543722960085112</v>
      </c>
      <c r="AL117" s="86">
        <v>27864644</v>
      </c>
      <c r="AM117" s="77">
        <v>83294448.939999998</v>
      </c>
      <c r="AN117" s="77">
        <v>448538.48</v>
      </c>
      <c r="AO117" s="77">
        <v>20600566.039999995</v>
      </c>
      <c r="AP117" s="77">
        <v>8041515.2999999998</v>
      </c>
      <c r="AQ117" s="77">
        <f t="shared" si="48"/>
        <v>29090619.819999997</v>
      </c>
      <c r="AR117" s="78">
        <v>0.34925040252028117</v>
      </c>
      <c r="AS117" s="79">
        <f t="shared" si="64"/>
        <v>2.9892522201252598</v>
      </c>
      <c r="AT117" s="82">
        <f t="shared" si="54"/>
        <v>3.7446576909434044</v>
      </c>
      <c r="AU117" s="77">
        <v>7864693</v>
      </c>
      <c r="AV117" s="77">
        <v>104616278.64</v>
      </c>
      <c r="AW117" s="77">
        <v>20636888.75</v>
      </c>
      <c r="AX117" s="77">
        <v>1544304.56</v>
      </c>
      <c r="AY117" s="77">
        <v>9385303.8399999999</v>
      </c>
      <c r="AZ117" s="77">
        <f t="shared" si="65"/>
        <v>31566497.149999999</v>
      </c>
      <c r="BA117" s="78">
        <v>0.30173599711594556</v>
      </c>
      <c r="BB117" s="79">
        <f t="shared" si="66"/>
        <v>13.302016828883213</v>
      </c>
      <c r="BC117" s="79">
        <f t="shared" si="56"/>
        <v>16.122367643593972</v>
      </c>
      <c r="BD117" s="86">
        <v>35906064</v>
      </c>
      <c r="BE117" s="110">
        <v>2156594</v>
      </c>
      <c r="BF117" s="88">
        <v>6943594.6200000001</v>
      </c>
      <c r="BG117" s="77">
        <v>0</v>
      </c>
      <c r="BH117" s="88">
        <v>776566.63</v>
      </c>
      <c r="BI117" s="88">
        <v>2354.29</v>
      </c>
      <c r="BJ117" s="88">
        <f t="shared" si="67"/>
        <v>778920.92</v>
      </c>
      <c r="BK117" s="78">
        <v>0.11217834027298096</v>
      </c>
      <c r="BL117" s="79">
        <f t="shared" si="68"/>
        <v>3.2197041353170786</v>
      </c>
      <c r="BM117" s="87">
        <f t="shared" si="55"/>
        <v>3.5797935309103153</v>
      </c>
      <c r="BN117" s="81"/>
      <c r="BO117" s="81"/>
      <c r="BP117" s="77"/>
      <c r="BQ117" s="77"/>
      <c r="BR117" s="77"/>
      <c r="BS117" s="77"/>
      <c r="BT117" s="89"/>
      <c r="BU117" s="79"/>
      <c r="BV117" s="82"/>
    </row>
    <row r="118" spans="1:74">
      <c r="A118" s="7">
        <v>40057</v>
      </c>
      <c r="B118" s="75">
        <v>6060672</v>
      </c>
      <c r="C118" s="76">
        <v>17884159.120000005</v>
      </c>
      <c r="D118" s="76">
        <v>810772.89</v>
      </c>
      <c r="E118" s="76">
        <v>840137.24</v>
      </c>
      <c r="F118" s="76">
        <v>1599647.29</v>
      </c>
      <c r="G118" s="77">
        <f t="shared" si="57"/>
        <v>3250557.42</v>
      </c>
      <c r="H118" s="78">
        <v>0.18175623456430079</v>
      </c>
      <c r="I118" s="79">
        <f t="shared" si="58"/>
        <v>2.9508541495068541</v>
      </c>
      <c r="J118" s="79">
        <f t="shared" si="50"/>
        <v>3.2232513572752333</v>
      </c>
      <c r="K118" s="80">
        <v>25638942</v>
      </c>
      <c r="L118" s="81">
        <v>100979757.61999999</v>
      </c>
      <c r="M118" s="81">
        <v>405802.87</v>
      </c>
      <c r="N118" s="81">
        <v>3531620.98</v>
      </c>
      <c r="O118" s="81">
        <v>9611048.6600000001</v>
      </c>
      <c r="P118" s="77">
        <f t="shared" si="47"/>
        <v>13548472.51</v>
      </c>
      <c r="Q118" s="78">
        <v>0.13417018251306037</v>
      </c>
      <c r="R118" s="79">
        <f t="shared" si="59"/>
        <v>3.9385306000536211</v>
      </c>
      <c r="S118" s="82">
        <f t="shared" si="51"/>
        <v>4.092102609772275</v>
      </c>
      <c r="T118" s="81">
        <v>4156204</v>
      </c>
      <c r="U118" s="81">
        <v>26567456.880000006</v>
      </c>
      <c r="V118" s="81">
        <v>5224314.96</v>
      </c>
      <c r="W118" s="81">
        <v>342284.48</v>
      </c>
      <c r="X118" s="81">
        <v>2213402.42</v>
      </c>
      <c r="Y118" s="81">
        <f t="shared" si="60"/>
        <v>7780001.8599999994</v>
      </c>
      <c r="Z118" s="83">
        <v>0.2928395403120721</v>
      </c>
      <c r="AA118" s="79">
        <f t="shared" si="61"/>
        <v>6.392240823597688</v>
      </c>
      <c r="AB118" s="79">
        <f t="shared" si="52"/>
        <v>7.7315878431376346</v>
      </c>
      <c r="AC118" s="84">
        <v>36553775</v>
      </c>
      <c r="AD118" s="76">
        <v>101142052.66999993</v>
      </c>
      <c r="AE118" s="76">
        <v>426421.38</v>
      </c>
      <c r="AF118" s="76">
        <v>21524780.220000003</v>
      </c>
      <c r="AG118" s="76">
        <v>8692976.4400000013</v>
      </c>
      <c r="AH118" s="81">
        <f t="shared" si="62"/>
        <v>30644178.040000003</v>
      </c>
      <c r="AI118" s="85">
        <v>0.30298157127563885</v>
      </c>
      <c r="AJ118" s="79">
        <f t="shared" si="63"/>
        <v>2.766938645051022</v>
      </c>
      <c r="AK118" s="79">
        <f t="shared" si="53"/>
        <v>3.367456692776599</v>
      </c>
      <c r="AL118" s="86">
        <v>26216821</v>
      </c>
      <c r="AM118" s="77">
        <v>65412305.25</v>
      </c>
      <c r="AN118" s="77">
        <v>491211.96</v>
      </c>
      <c r="AO118" s="77">
        <v>18873062.319999997</v>
      </c>
      <c r="AP118" s="77">
        <v>6101872.96</v>
      </c>
      <c r="AQ118" s="77">
        <f t="shared" si="48"/>
        <v>25466147.239999998</v>
      </c>
      <c r="AR118" s="78">
        <v>0.38931737908747666</v>
      </c>
      <c r="AS118" s="79">
        <f t="shared" si="64"/>
        <v>2.4950509922618003</v>
      </c>
      <c r="AT118" s="82">
        <f t="shared" si="54"/>
        <v>3.2336712193289952</v>
      </c>
      <c r="AU118" s="77">
        <v>6968751</v>
      </c>
      <c r="AV118" s="77">
        <v>92173043.449999973</v>
      </c>
      <c r="AW118" s="77">
        <v>18379605.889999997</v>
      </c>
      <c r="AX118" s="77">
        <v>1360168.78</v>
      </c>
      <c r="AY118" s="77">
        <v>8297932.3500000006</v>
      </c>
      <c r="AZ118" s="77">
        <f t="shared" si="65"/>
        <v>28037707.02</v>
      </c>
      <c r="BA118" s="78">
        <v>0.30418554026817279</v>
      </c>
      <c r="BB118" s="79">
        <f t="shared" si="66"/>
        <v>13.226623171067523</v>
      </c>
      <c r="BC118" s="79">
        <f t="shared" si="56"/>
        <v>16.059236170154449</v>
      </c>
      <c r="BD118" s="86">
        <v>33978118</v>
      </c>
      <c r="BE118" s="110">
        <v>2097703</v>
      </c>
      <c r="BF118" s="88">
        <v>5434689.7999999998</v>
      </c>
      <c r="BG118" s="77">
        <v>0</v>
      </c>
      <c r="BH118" s="88">
        <v>748707.27</v>
      </c>
      <c r="BI118" s="88">
        <v>1756.6</v>
      </c>
      <c r="BJ118" s="88">
        <f t="shared" si="67"/>
        <v>750463.87</v>
      </c>
      <c r="BK118" s="78">
        <v>0.13808771017620913</v>
      </c>
      <c r="BL118" s="79">
        <f t="shared" si="68"/>
        <v>2.590781345118923</v>
      </c>
      <c r="BM118" s="87">
        <f t="shared" si="55"/>
        <v>2.9476990164956622</v>
      </c>
      <c r="BN118" s="81"/>
      <c r="BO118" s="81"/>
      <c r="BP118" s="77"/>
      <c r="BQ118" s="77"/>
      <c r="BR118" s="77"/>
      <c r="BS118" s="77"/>
      <c r="BT118" s="89"/>
      <c r="BU118" s="79"/>
      <c r="BV118" s="82"/>
    </row>
    <row r="119" spans="1:74">
      <c r="A119" s="7">
        <v>40087</v>
      </c>
      <c r="B119" s="75">
        <v>6191102</v>
      </c>
      <c r="C119" s="76">
        <v>23771632.609999996</v>
      </c>
      <c r="D119" s="76">
        <v>1097377.22</v>
      </c>
      <c r="E119" s="76">
        <v>815869.62</v>
      </c>
      <c r="F119" s="76">
        <v>2155391.58</v>
      </c>
      <c r="G119" s="77">
        <f>SUM(D119:F119)</f>
        <v>4068638.42</v>
      </c>
      <c r="H119" s="78">
        <v>0.1711551952173638</v>
      </c>
      <c r="I119" s="79">
        <f t="shared" si="58"/>
        <v>3.8396448015232174</v>
      </c>
      <c r="J119" s="79">
        <f t="shared" si="50"/>
        <v>4.1486765118713915</v>
      </c>
      <c r="K119" s="80">
        <v>26930492</v>
      </c>
      <c r="L119" s="81">
        <v>130625405.06</v>
      </c>
      <c r="M119" s="81">
        <v>420606.26</v>
      </c>
      <c r="N119" s="81">
        <v>3969661.41</v>
      </c>
      <c r="O119" s="81">
        <v>12448818.85</v>
      </c>
      <c r="P119" s="77">
        <f t="shared" si="47"/>
        <v>16839086.52</v>
      </c>
      <c r="Q119" s="78">
        <v>0.12891126739293418</v>
      </c>
      <c r="R119" s="79">
        <f t="shared" si="59"/>
        <v>4.8504648581986549</v>
      </c>
      <c r="S119" s="82">
        <f t="shared" si="51"/>
        <v>5.0134870439797394</v>
      </c>
      <c r="T119" s="81">
        <v>3451312</v>
      </c>
      <c r="U119" s="81">
        <v>28295499.379999999</v>
      </c>
      <c r="V119" s="81">
        <v>4384526.58</v>
      </c>
      <c r="W119" s="81">
        <v>336077.83</v>
      </c>
      <c r="X119" s="81">
        <v>2425833.54</v>
      </c>
      <c r="Y119" s="81">
        <f t="shared" si="60"/>
        <v>7146437.9500000002</v>
      </c>
      <c r="Z119" s="83">
        <v>0.25256447514940444</v>
      </c>
      <c r="AA119" s="79">
        <f t="shared" si="61"/>
        <v>8.1984762258526604</v>
      </c>
      <c r="AB119" s="79">
        <f t="shared" si="52"/>
        <v>9.566247209756753</v>
      </c>
      <c r="AC119" s="84">
        <v>39664457</v>
      </c>
      <c r="AD119" s="76">
        <v>149057448.08999997</v>
      </c>
      <c r="AE119" s="76">
        <v>491699.73</v>
      </c>
      <c r="AF119" s="76">
        <v>25338342.620000001</v>
      </c>
      <c r="AG119" s="76">
        <v>13527202.890000002</v>
      </c>
      <c r="AH119" s="81">
        <f t="shared" si="62"/>
        <v>39357245.240000002</v>
      </c>
      <c r="AI119" s="85">
        <v>0.26404078255946206</v>
      </c>
      <c r="AJ119" s="79">
        <f t="shared" si="63"/>
        <v>3.7579601326699108</v>
      </c>
      <c r="AK119" s="79">
        <f t="shared" si="53"/>
        <v>4.4091739473453515</v>
      </c>
      <c r="AL119" s="86">
        <v>27673888</v>
      </c>
      <c r="AM119" s="77">
        <v>95549590.549999952</v>
      </c>
      <c r="AN119" s="77">
        <v>613702.79</v>
      </c>
      <c r="AO119" s="77">
        <v>21476768.939999998</v>
      </c>
      <c r="AP119" s="77">
        <v>9393516.9600000009</v>
      </c>
      <c r="AQ119" s="77">
        <f t="shared" si="48"/>
        <v>31483988.689999998</v>
      </c>
      <c r="AR119" s="78">
        <v>0.32950417169527069</v>
      </c>
      <c r="AS119" s="79">
        <f t="shared" si="64"/>
        <v>3.4526984625362345</v>
      </c>
      <c r="AT119" s="82">
        <f t="shared" si="54"/>
        <v>4.2509408970651306</v>
      </c>
      <c r="AU119" s="77">
        <v>7667576</v>
      </c>
      <c r="AV119" s="77">
        <v>114665166.78</v>
      </c>
      <c r="AW119" s="77">
        <v>22173404.240000006</v>
      </c>
      <c r="AX119" s="77">
        <v>1635615.56</v>
      </c>
      <c r="AY119" s="77">
        <v>10404396.449999999</v>
      </c>
      <c r="AZ119" s="77">
        <f t="shared" si="65"/>
        <v>34213416.25</v>
      </c>
      <c r="BA119" s="78">
        <v>0.29837671902263818</v>
      </c>
      <c r="BB119" s="79">
        <f t="shared" si="66"/>
        <v>14.954552361789437</v>
      </c>
      <c r="BC119" s="79">
        <f t="shared" si="56"/>
        <v>18.059708385022855</v>
      </c>
      <c r="BD119" s="86">
        <v>35409953</v>
      </c>
      <c r="BE119" s="110">
        <v>2194553</v>
      </c>
      <c r="BF119" s="88">
        <v>7985231.6399999997</v>
      </c>
      <c r="BG119" s="77">
        <v>0</v>
      </c>
      <c r="BH119" s="88">
        <v>777809.39</v>
      </c>
      <c r="BI119" s="88">
        <v>2632.68</v>
      </c>
      <c r="BJ119" s="88">
        <f t="shared" si="67"/>
        <v>780442.07000000007</v>
      </c>
      <c r="BK119" s="78">
        <v>9.7735683219328642E-2</v>
      </c>
      <c r="BL119" s="79">
        <f t="shared" si="68"/>
        <v>3.6386597361740636</v>
      </c>
      <c r="BM119" s="87">
        <f t="shared" si="55"/>
        <v>3.9930869885575784</v>
      </c>
      <c r="BN119" s="81"/>
      <c r="BO119" s="81"/>
      <c r="BP119" s="77"/>
      <c r="BQ119" s="77"/>
      <c r="BR119" s="77"/>
      <c r="BS119" s="77"/>
      <c r="BT119" s="89"/>
      <c r="BU119" s="79"/>
      <c r="BV119" s="82"/>
    </row>
    <row r="120" spans="1:74">
      <c r="A120" s="7">
        <v>40118</v>
      </c>
      <c r="B120" s="75">
        <v>5986967</v>
      </c>
      <c r="C120" s="76">
        <v>26542582.120000005</v>
      </c>
      <c r="D120" s="76">
        <v>1148353.06</v>
      </c>
      <c r="E120" s="76">
        <v>461586.53</v>
      </c>
      <c r="F120" s="76">
        <v>2451504.62</v>
      </c>
      <c r="G120" s="77">
        <f t="shared" si="57"/>
        <v>4061444.21</v>
      </c>
      <c r="H120" s="78">
        <v>0.15301616819486741</v>
      </c>
      <c r="I120" s="79">
        <f t="shared" si="58"/>
        <v>4.4333937568054083</v>
      </c>
      <c r="J120" s="79">
        <f t="shared" si="50"/>
        <v>4.7023011334453662</v>
      </c>
      <c r="K120" s="80">
        <v>25799790</v>
      </c>
      <c r="L120" s="81">
        <v>140565477.13</v>
      </c>
      <c r="M120" s="81">
        <v>390818.96</v>
      </c>
      <c r="N120" s="81">
        <v>3601586.84</v>
      </c>
      <c r="O120" s="81">
        <v>13451487.809999999</v>
      </c>
      <c r="P120" s="77">
        <f t="shared" si="47"/>
        <v>17443893.609999999</v>
      </c>
      <c r="Q120" s="78">
        <v>0.12409799309304988</v>
      </c>
      <c r="R120" s="79">
        <f t="shared" si="59"/>
        <v>5.4483186541440842</v>
      </c>
      <c r="S120" s="82">
        <f t="shared" si="51"/>
        <v>5.6030643245545804</v>
      </c>
      <c r="T120" s="81">
        <v>3262688</v>
      </c>
      <c r="U120" s="81">
        <v>29516488.09</v>
      </c>
      <c r="V120" s="81">
        <v>4874917.63</v>
      </c>
      <c r="W120" s="81">
        <v>274962.51</v>
      </c>
      <c r="X120" s="81">
        <v>2453887.1</v>
      </c>
      <c r="Y120" s="81">
        <f t="shared" si="60"/>
        <v>7603767.2400000002</v>
      </c>
      <c r="Z120" s="83">
        <v>0.25761083828181125</v>
      </c>
      <c r="AA120" s="79">
        <f t="shared" si="61"/>
        <v>9.0466781040663395</v>
      </c>
      <c r="AB120" s="79">
        <f t="shared" si="52"/>
        <v>10.625094471184495</v>
      </c>
      <c r="AC120" s="84">
        <v>37314686</v>
      </c>
      <c r="AD120" s="76">
        <v>159065806.30000001</v>
      </c>
      <c r="AE120" s="76">
        <v>498782.36</v>
      </c>
      <c r="AF120" s="76">
        <v>23415685.580000006</v>
      </c>
      <c r="AG120" s="76">
        <v>14770899.619999999</v>
      </c>
      <c r="AH120" s="81">
        <f t="shared" si="62"/>
        <v>38685367.560000002</v>
      </c>
      <c r="AI120" s="85">
        <v>0.24320354235679625</v>
      </c>
      <c r="AJ120" s="79">
        <f t="shared" si="63"/>
        <v>4.2628204428679908</v>
      </c>
      <c r="AK120" s="79">
        <f t="shared" si="53"/>
        <v>4.9037066596245786</v>
      </c>
      <c r="AL120" s="86">
        <v>26413426</v>
      </c>
      <c r="AM120" s="77">
        <v>105685968.49000002</v>
      </c>
      <c r="AN120" s="77">
        <v>627697.07999999996</v>
      </c>
      <c r="AO120" s="77">
        <v>20750876.280000001</v>
      </c>
      <c r="AP120" s="77">
        <v>10587783.119999999</v>
      </c>
      <c r="AQ120" s="77">
        <f t="shared" si="48"/>
        <v>31966356.479999997</v>
      </c>
      <c r="AR120" s="78">
        <v>0.30246547329529988</v>
      </c>
      <c r="AS120" s="79">
        <f t="shared" si="64"/>
        <v>4.0012215185565108</v>
      </c>
      <c r="AT120" s="82">
        <f t="shared" si="54"/>
        <v>4.8106043437909198</v>
      </c>
      <c r="AU120" s="77">
        <v>7479670</v>
      </c>
      <c r="AV120" s="77">
        <v>120997887.35000002</v>
      </c>
      <c r="AW120" s="77">
        <v>22677105.920000002</v>
      </c>
      <c r="AX120" s="77">
        <v>1713262.65</v>
      </c>
      <c r="AY120" s="77">
        <v>11070776.550000006</v>
      </c>
      <c r="AZ120" s="77">
        <f t="shared" si="65"/>
        <v>35461145.120000005</v>
      </c>
      <c r="BA120" s="78">
        <v>0.29307243206176509</v>
      </c>
      <c r="BB120" s="79">
        <f t="shared" si="66"/>
        <v>16.176901835241399</v>
      </c>
      <c r="BC120" s="79">
        <f t="shared" si="56"/>
        <v>19.437790159191522</v>
      </c>
      <c r="BD120" s="86">
        <v>33558499</v>
      </c>
      <c r="BE120" s="110">
        <v>2109986</v>
      </c>
      <c r="BF120" s="88">
        <v>9387613.9100000001</v>
      </c>
      <c r="BG120" s="77">
        <v>0</v>
      </c>
      <c r="BH120" s="88">
        <v>803617.44</v>
      </c>
      <c r="BI120" s="88">
        <v>3120.44</v>
      </c>
      <c r="BJ120" s="88">
        <f t="shared" si="67"/>
        <v>806737.87999999989</v>
      </c>
      <c r="BK120" s="78">
        <v>8.593641448554204E-2</v>
      </c>
      <c r="BL120" s="79">
        <f t="shared" si="68"/>
        <v>4.4491356388146652</v>
      </c>
      <c r="BM120" s="87">
        <f t="shared" si="55"/>
        <v>4.8299995118451022</v>
      </c>
      <c r="BN120" s="81"/>
      <c r="BO120" s="81"/>
      <c r="BP120" s="77"/>
      <c r="BQ120" s="77"/>
      <c r="BR120" s="77"/>
      <c r="BS120" s="77"/>
      <c r="BT120" s="89"/>
      <c r="BU120" s="79"/>
      <c r="BV120" s="82"/>
    </row>
    <row r="121" spans="1:74">
      <c r="A121" s="7">
        <v>40148</v>
      </c>
      <c r="B121" s="75">
        <v>6697760</v>
      </c>
      <c r="C121" s="76">
        <v>29689935.370000008</v>
      </c>
      <c r="D121" s="76">
        <v>1211760.54</v>
      </c>
      <c r="E121" s="76">
        <v>529250.03</v>
      </c>
      <c r="F121" s="76">
        <v>2796090.65</v>
      </c>
      <c r="G121" s="77">
        <f t="shared" si="57"/>
        <v>4537101.22</v>
      </c>
      <c r="H121" s="78">
        <v>0.15281613662872714</v>
      </c>
      <c r="I121" s="79">
        <f t="shared" si="58"/>
        <v>4.4328156532930425</v>
      </c>
      <c r="J121" s="79">
        <f t="shared" si="50"/>
        <v>4.6927548822292842</v>
      </c>
      <c r="K121" s="80">
        <v>24899170</v>
      </c>
      <c r="L121" s="81">
        <v>149379105.50000003</v>
      </c>
      <c r="M121" s="81">
        <v>379597.29</v>
      </c>
      <c r="N121" s="81">
        <v>3724637.8</v>
      </c>
      <c r="O121" s="81">
        <v>14384057.049999995</v>
      </c>
      <c r="P121" s="77">
        <f t="shared" si="47"/>
        <v>18488292.139999993</v>
      </c>
      <c r="Q121" s="78">
        <v>0.12376759171315288</v>
      </c>
      <c r="R121" s="79">
        <f t="shared" si="59"/>
        <v>5.9993608421485547</v>
      </c>
      <c r="S121" s="82">
        <f t="shared" si="51"/>
        <v>6.164195055096215</v>
      </c>
      <c r="T121" s="81">
        <v>3387067</v>
      </c>
      <c r="U121" s="81">
        <v>30660987.749999996</v>
      </c>
      <c r="V121" s="81">
        <v>5112806.83</v>
      </c>
      <c r="W121" s="81">
        <v>287009.09999999998</v>
      </c>
      <c r="X121" s="81">
        <v>2627903.14</v>
      </c>
      <c r="Y121" s="81">
        <f t="shared" si="60"/>
        <v>8027719.0700000003</v>
      </c>
      <c r="Z121" s="83">
        <v>0.26182193266099202</v>
      </c>
      <c r="AA121" s="79">
        <f t="shared" si="61"/>
        <v>9.0523711960820368</v>
      </c>
      <c r="AB121" s="79">
        <f t="shared" si="52"/>
        <v>10.646616580067651</v>
      </c>
      <c r="AC121" s="84">
        <v>35544804</v>
      </c>
      <c r="AD121" s="76">
        <v>169559526.44999999</v>
      </c>
      <c r="AE121" s="76">
        <v>425349.34</v>
      </c>
      <c r="AF121" s="76">
        <v>22582364.259999994</v>
      </c>
      <c r="AG121" s="76">
        <v>15963440.199999997</v>
      </c>
      <c r="AH121" s="81">
        <f t="shared" si="62"/>
        <v>38971153.79999999</v>
      </c>
      <c r="AI121" s="85">
        <v>0.22983759518514504</v>
      </c>
      <c r="AJ121" s="79">
        <f t="shared" si="63"/>
        <v>4.7703041617559627</v>
      </c>
      <c r="AK121" s="79">
        <f t="shared" si="53"/>
        <v>5.4175918384583017</v>
      </c>
      <c r="AL121" s="86">
        <v>25442310</v>
      </c>
      <c r="AM121" s="77">
        <v>110603157.06000002</v>
      </c>
      <c r="AN121" s="77">
        <v>553889.52</v>
      </c>
      <c r="AO121" s="77">
        <v>19741782.209999997</v>
      </c>
      <c r="AP121" s="77">
        <v>11273094.650000002</v>
      </c>
      <c r="AQ121" s="77">
        <f t="shared" si="48"/>
        <v>31568766.379999999</v>
      </c>
      <c r="AR121" s="78">
        <v>0.28542373671010646</v>
      </c>
      <c r="AS121" s="79">
        <f t="shared" si="64"/>
        <v>4.3472136397992172</v>
      </c>
      <c r="AT121" s="82">
        <f t="shared" si="54"/>
        <v>5.144927044360359</v>
      </c>
      <c r="AU121" s="77">
        <v>7002971</v>
      </c>
      <c r="AV121" s="77">
        <v>116973414.11999996</v>
      </c>
      <c r="AW121" s="77">
        <v>20603960.129999995</v>
      </c>
      <c r="AX121" s="77">
        <v>1553379.98</v>
      </c>
      <c r="AY121" s="77">
        <v>10836335.929999998</v>
      </c>
      <c r="AZ121" s="77">
        <f t="shared" si="65"/>
        <v>32993676.039999992</v>
      </c>
      <c r="BA121" s="78">
        <v>0.28206132383340243</v>
      </c>
      <c r="BB121" s="79">
        <f t="shared" si="66"/>
        <v>16.70339833193654</v>
      </c>
      <c r="BC121" s="79">
        <f t="shared" si="56"/>
        <v>19.867389745009643</v>
      </c>
      <c r="BD121" s="86">
        <v>32433892</v>
      </c>
      <c r="BE121" s="110">
        <v>2187815</v>
      </c>
      <c r="BF121" s="88">
        <v>9953396.790000001</v>
      </c>
      <c r="BG121" s="77">
        <v>0</v>
      </c>
      <c r="BH121" s="88">
        <v>811338.18</v>
      </c>
      <c r="BI121" s="88">
        <v>3342.53</v>
      </c>
      <c r="BJ121" s="88">
        <f t="shared" si="67"/>
        <v>814680.71000000008</v>
      </c>
      <c r="BK121" s="78">
        <v>8.184951601834009E-2</v>
      </c>
      <c r="BL121" s="79">
        <f t="shared" si="68"/>
        <v>4.5494691233033873</v>
      </c>
      <c r="BM121" s="87">
        <f t="shared" si="55"/>
        <v>4.9203131754741607</v>
      </c>
      <c r="BN121" s="81"/>
      <c r="BO121" s="81"/>
      <c r="BP121" s="77"/>
      <c r="BQ121" s="77"/>
      <c r="BR121" s="77"/>
      <c r="BS121" s="77"/>
      <c r="BT121" s="89"/>
      <c r="BU121" s="79"/>
      <c r="BV121" s="82"/>
    </row>
    <row r="122" spans="1:74">
      <c r="A122" s="7">
        <v>40179</v>
      </c>
      <c r="B122" s="75">
        <v>6043328</v>
      </c>
      <c r="C122" s="76">
        <v>36440510.299999997</v>
      </c>
      <c r="D122" s="76">
        <v>1506280.62</v>
      </c>
      <c r="E122" s="76">
        <v>535101.13</v>
      </c>
      <c r="F122" s="76">
        <v>3401336.67</v>
      </c>
      <c r="G122" s="77">
        <f t="shared" si="57"/>
        <v>5442718.4199999999</v>
      </c>
      <c r="H122" s="78">
        <v>0.14935900664376808</v>
      </c>
      <c r="I122" s="79">
        <f t="shared" si="58"/>
        <v>6.0298746485380237</v>
      </c>
      <c r="J122" s="79">
        <f t="shared" si="50"/>
        <v>6.3676656388665309</v>
      </c>
      <c r="K122" s="80">
        <v>26568709</v>
      </c>
      <c r="L122" s="81">
        <v>175542128.67000002</v>
      </c>
      <c r="M122" s="81">
        <v>388587.35</v>
      </c>
      <c r="N122" s="81">
        <v>3930583.94</v>
      </c>
      <c r="O122" s="81">
        <v>17065974.819999997</v>
      </c>
      <c r="P122" s="77">
        <f t="shared" si="47"/>
        <v>21385146.109999996</v>
      </c>
      <c r="Q122" s="78">
        <v>0.12182344074339974</v>
      </c>
      <c r="R122" s="79">
        <f t="shared" si="59"/>
        <v>6.6071004304349152</v>
      </c>
      <c r="S122" s="82">
        <f t="shared" si="51"/>
        <v>6.7696665261379474</v>
      </c>
      <c r="T122" s="81">
        <v>3808849</v>
      </c>
      <c r="U122" s="81">
        <v>35855519.129999995</v>
      </c>
      <c r="V122" s="81">
        <v>6204638.6400000006</v>
      </c>
      <c r="W122" s="81">
        <v>327597.21999999997</v>
      </c>
      <c r="X122" s="81">
        <v>3063213.63</v>
      </c>
      <c r="Y122" s="81">
        <f t="shared" si="60"/>
        <v>9595449.4900000002</v>
      </c>
      <c r="Z122" s="83">
        <v>0.26761429545086607</v>
      </c>
      <c r="AA122" s="79">
        <f t="shared" si="61"/>
        <v>9.4137412982242132</v>
      </c>
      <c r="AB122" s="79">
        <f t="shared" si="52"/>
        <v>11.128757005068984</v>
      </c>
      <c r="AC122" s="84">
        <v>35276576</v>
      </c>
      <c r="AD122" s="76">
        <v>210459316.69999999</v>
      </c>
      <c r="AE122" s="76">
        <v>500375</v>
      </c>
      <c r="AF122" s="76">
        <v>24293840.27</v>
      </c>
      <c r="AG122" s="76">
        <v>20140827.610000003</v>
      </c>
      <c r="AH122" s="81">
        <f t="shared" si="62"/>
        <v>44935042.880000003</v>
      </c>
      <c r="AI122" s="85">
        <v>0.21350940212379768</v>
      </c>
      <c r="AJ122" s="79">
        <f t="shared" si="63"/>
        <v>5.9659791443477959</v>
      </c>
      <c r="AK122" s="79">
        <f t="shared" si="53"/>
        <v>6.6688312371926344</v>
      </c>
      <c r="AL122" s="86">
        <v>24463850</v>
      </c>
      <c r="AM122" s="77">
        <v>133304211.53999999</v>
      </c>
      <c r="AN122" s="77">
        <v>620035.74</v>
      </c>
      <c r="AO122" s="77">
        <v>20134855.080000002</v>
      </c>
      <c r="AP122" s="77">
        <v>13771938.390000001</v>
      </c>
      <c r="AQ122" s="77">
        <f t="shared" si="48"/>
        <v>34526829.210000001</v>
      </c>
      <c r="AR122" s="78">
        <v>0.2590077898599602</v>
      </c>
      <c r="AS122" s="79">
        <f t="shared" si="64"/>
        <v>5.449028323015388</v>
      </c>
      <c r="AT122" s="82">
        <f t="shared" si="54"/>
        <v>6.2974185322424718</v>
      </c>
      <c r="AU122" s="77">
        <v>6867660</v>
      </c>
      <c r="AV122" s="77">
        <v>125333905.24000001</v>
      </c>
      <c r="AW122" s="77">
        <v>21912043.77</v>
      </c>
      <c r="AX122" s="77">
        <v>1575866.76</v>
      </c>
      <c r="AY122" s="77">
        <v>11653681.840000002</v>
      </c>
      <c r="AZ122" s="77">
        <f t="shared" si="65"/>
        <v>35141592.370000005</v>
      </c>
      <c r="BA122" s="78">
        <v>0.28038376609033194</v>
      </c>
      <c r="BB122" s="79">
        <f t="shared" si="66"/>
        <v>18.249870442042852</v>
      </c>
      <c r="BC122" s="79">
        <f t="shared" si="56"/>
        <v>21.669945188026201</v>
      </c>
      <c r="BD122" s="86">
        <v>32335131</v>
      </c>
      <c r="BE122" s="110">
        <v>2209192</v>
      </c>
      <c r="BF122" s="88">
        <v>13014266.550000001</v>
      </c>
      <c r="BG122" s="77">
        <v>0</v>
      </c>
      <c r="BH122" s="88">
        <v>850141.28</v>
      </c>
      <c r="BI122" s="88">
        <v>4446.43</v>
      </c>
      <c r="BJ122" s="88">
        <f t="shared" si="67"/>
        <v>854587.71000000008</v>
      </c>
      <c r="BK122" s="78">
        <v>6.5665453117678754E-2</v>
      </c>
      <c r="BL122" s="79">
        <f t="shared" si="68"/>
        <v>5.8909621934173222</v>
      </c>
      <c r="BM122" s="87">
        <f t="shared" si="55"/>
        <v>6.275782200007967</v>
      </c>
      <c r="BN122" s="81"/>
      <c r="BO122" s="81"/>
      <c r="BP122" s="77"/>
      <c r="BQ122" s="77"/>
      <c r="BR122" s="77"/>
      <c r="BS122" s="77"/>
      <c r="BT122" s="89"/>
      <c r="BU122" s="79"/>
      <c r="BV122" s="82"/>
    </row>
    <row r="123" spans="1:74">
      <c r="A123" s="7">
        <v>40210</v>
      </c>
      <c r="B123" s="75">
        <v>5628867</v>
      </c>
      <c r="C123" s="76">
        <v>31593764.160000004</v>
      </c>
      <c r="D123" s="76">
        <v>1303927.73</v>
      </c>
      <c r="E123" s="76">
        <v>943359.13</v>
      </c>
      <c r="F123" s="76">
        <v>2862884.45</v>
      </c>
      <c r="G123" s="77">
        <f t="shared" si="57"/>
        <v>5110171.3100000005</v>
      </c>
      <c r="H123" s="78">
        <v>0.16174620042488785</v>
      </c>
      <c r="I123" s="79">
        <f t="shared" si="58"/>
        <v>5.6128105638310526</v>
      </c>
      <c r="J123" s="79">
        <f t="shared" si="50"/>
        <v>6.0120537614408018</v>
      </c>
      <c r="K123" s="80">
        <v>22574106</v>
      </c>
      <c r="L123" s="81">
        <v>150731084.97</v>
      </c>
      <c r="M123" s="81">
        <v>346343.33</v>
      </c>
      <c r="N123" s="81">
        <v>3510902.42</v>
      </c>
      <c r="O123" s="81">
        <v>14671305.480000002</v>
      </c>
      <c r="P123" s="77">
        <f t="shared" si="47"/>
        <v>18528551.230000004</v>
      </c>
      <c r="Q123" s="78">
        <v>0.12292455291280983</v>
      </c>
      <c r="R123" s="79">
        <f t="shared" si="59"/>
        <v>6.6771674134072017</v>
      </c>
      <c r="S123" s="82">
        <f t="shared" si="51"/>
        <v>6.8480377792148222</v>
      </c>
      <c r="T123" s="81">
        <v>5486483</v>
      </c>
      <c r="U123" s="81">
        <v>37704617.690000005</v>
      </c>
      <c r="V123" s="81">
        <v>8287822.1499999994</v>
      </c>
      <c r="W123" s="81">
        <v>356338.77</v>
      </c>
      <c r="X123" s="81">
        <v>3094797.54</v>
      </c>
      <c r="Y123" s="81">
        <f t="shared" si="60"/>
        <v>11738958.460000001</v>
      </c>
      <c r="Z123" s="83">
        <v>0.31134007395368446</v>
      </c>
      <c r="AA123" s="79">
        <f t="shared" si="61"/>
        <v>6.8722745864700583</v>
      </c>
      <c r="AB123" s="79">
        <f t="shared" si="52"/>
        <v>8.4478123070826996</v>
      </c>
      <c r="AC123" s="84">
        <v>30926326</v>
      </c>
      <c r="AD123" s="76">
        <v>170931300.41999999</v>
      </c>
      <c r="AE123" s="76">
        <v>276402.65999999997</v>
      </c>
      <c r="AF123" s="76">
        <v>21370066.730000004</v>
      </c>
      <c r="AG123" s="76">
        <v>16027087.029999997</v>
      </c>
      <c r="AH123" s="81">
        <f t="shared" si="62"/>
        <v>37673556.420000002</v>
      </c>
      <c r="AI123" s="85">
        <v>0.22040174226388773</v>
      </c>
      <c r="AJ123" s="79">
        <f t="shared" si="63"/>
        <v>5.5270483930098901</v>
      </c>
      <c r="AK123" s="79">
        <f t="shared" si="53"/>
        <v>6.226985055062797</v>
      </c>
      <c r="AL123" s="86">
        <v>21842981</v>
      </c>
      <c r="AM123" s="77">
        <v>110492680.3</v>
      </c>
      <c r="AN123" s="77">
        <v>544904.85</v>
      </c>
      <c r="AO123" s="77">
        <v>17055219.020000003</v>
      </c>
      <c r="AP123" s="77">
        <v>11405721.42</v>
      </c>
      <c r="AQ123" s="77">
        <f t="shared" si="48"/>
        <v>29005845.290000007</v>
      </c>
      <c r="AR123" s="78">
        <v>0.26251372680295099</v>
      </c>
      <c r="AS123" s="79">
        <f t="shared" si="64"/>
        <v>5.0584982104777731</v>
      </c>
      <c r="AT123" s="82">
        <f t="shared" si="54"/>
        <v>5.8642547081829166</v>
      </c>
      <c r="AU123" s="77">
        <v>6233520</v>
      </c>
      <c r="AV123" s="77">
        <v>108534878.03</v>
      </c>
      <c r="AW123" s="77">
        <v>18983469.780000001</v>
      </c>
      <c r="AX123" s="77">
        <v>1509150.24</v>
      </c>
      <c r="AY123" s="77">
        <v>10048609.250000002</v>
      </c>
      <c r="AZ123" s="77">
        <f t="shared" si="65"/>
        <v>30541229.270000003</v>
      </c>
      <c r="BA123" s="78">
        <v>0.28139552763451892</v>
      </c>
      <c r="BB123" s="79">
        <f t="shared" si="66"/>
        <v>17.411491104544464</v>
      </c>
      <c r="BC123" s="79">
        <f t="shared" si="56"/>
        <v>20.698978755181663</v>
      </c>
      <c r="BD123" s="86">
        <v>29601385</v>
      </c>
      <c r="BE123" s="110">
        <v>1993568</v>
      </c>
      <c r="BF123" s="88">
        <v>11007290.189999999</v>
      </c>
      <c r="BG123" s="77">
        <v>0</v>
      </c>
      <c r="BH123" s="88">
        <v>824501.74</v>
      </c>
      <c r="BI123" s="88">
        <v>3738.88</v>
      </c>
      <c r="BJ123" s="88">
        <f t="shared" si="67"/>
        <v>828240.62</v>
      </c>
      <c r="BK123" s="78">
        <v>7.5244733781294093E-2</v>
      </c>
      <c r="BL123" s="79">
        <f t="shared" si="68"/>
        <v>5.5214019235862528</v>
      </c>
      <c r="BM123" s="87">
        <f t="shared" si="55"/>
        <v>5.9349828699096294</v>
      </c>
      <c r="BN123" s="81"/>
      <c r="BO123" s="81"/>
      <c r="BP123" s="77"/>
      <c r="BQ123" s="77"/>
      <c r="BR123" s="77"/>
      <c r="BS123" s="77"/>
      <c r="BT123" s="89"/>
      <c r="BU123" s="79"/>
      <c r="BV123" s="82"/>
    </row>
    <row r="124" spans="1:74">
      <c r="A124" s="7">
        <v>40238</v>
      </c>
      <c r="B124" s="75">
        <v>6190208</v>
      </c>
      <c r="C124" s="76">
        <v>30118995.499999996</v>
      </c>
      <c r="D124" s="76">
        <v>1216049.4099999999</v>
      </c>
      <c r="E124" s="76">
        <v>995824.08</v>
      </c>
      <c r="F124" s="76">
        <v>2805163.11</v>
      </c>
      <c r="G124" s="77">
        <f t="shared" si="57"/>
        <v>5017036.5999999996</v>
      </c>
      <c r="H124" s="83">
        <v>0.16657383543883458</v>
      </c>
      <c r="I124" s="79">
        <f t="shared" si="58"/>
        <v>4.8655869883532175</v>
      </c>
      <c r="J124" s="79">
        <f t="shared" si="50"/>
        <v>5.2229051091659597</v>
      </c>
      <c r="K124" s="75">
        <v>25935424</v>
      </c>
      <c r="L124" s="76">
        <v>149598941.09</v>
      </c>
      <c r="M124" s="76">
        <v>406915.0500000001</v>
      </c>
      <c r="N124" s="76">
        <v>3969051.7299999991</v>
      </c>
      <c r="O124" s="76">
        <v>14574836.199999997</v>
      </c>
      <c r="P124" s="77">
        <f t="shared" si="47"/>
        <v>18950802.979999997</v>
      </c>
      <c r="Q124" s="83">
        <v>0.12667738716545482</v>
      </c>
      <c r="R124" s="79">
        <f t="shared" si="59"/>
        <v>5.7681316908487794</v>
      </c>
      <c r="S124" s="82">
        <f t="shared" si="51"/>
        <v>5.9368571676329642</v>
      </c>
      <c r="T124" s="76">
        <v>6438659</v>
      </c>
      <c r="U124" s="76">
        <v>40425943.829999998</v>
      </c>
      <c r="V124" s="76">
        <v>10483171.390000001</v>
      </c>
      <c r="W124" s="76">
        <v>392363.53999999992</v>
      </c>
      <c r="X124" s="76">
        <v>3165621.98</v>
      </c>
      <c r="Y124" s="81">
        <f t="shared" si="60"/>
        <v>14041156.91</v>
      </c>
      <c r="Z124" s="83">
        <v>0.34733034234268373</v>
      </c>
      <c r="AA124" s="79">
        <f t="shared" si="61"/>
        <v>6.2786278680079191</v>
      </c>
      <c r="AB124" s="79">
        <f t="shared" si="52"/>
        <v>7.9677272487951294</v>
      </c>
      <c r="AC124" s="84">
        <v>34755703</v>
      </c>
      <c r="AD124" s="76">
        <v>165695987.51999995</v>
      </c>
      <c r="AE124" s="76">
        <v>364193.13</v>
      </c>
      <c r="AF124" s="76">
        <v>23610353.250000004</v>
      </c>
      <c r="AG124" s="76">
        <v>15209284.469999999</v>
      </c>
      <c r="AH124" s="81">
        <f t="shared" si="62"/>
        <v>39183830.850000001</v>
      </c>
      <c r="AI124" s="85">
        <v>0.23648026386438839</v>
      </c>
      <c r="AJ124" s="79">
        <f t="shared" si="63"/>
        <v>4.7674474465384851</v>
      </c>
      <c r="AK124" s="79">
        <f t="shared" si="53"/>
        <v>5.4572492433831634</v>
      </c>
      <c r="AL124" s="86">
        <v>24586441</v>
      </c>
      <c r="AM124" s="77">
        <v>110406266.10999997</v>
      </c>
      <c r="AN124" s="77">
        <v>928001.46</v>
      </c>
      <c r="AO124" s="77">
        <v>17990466.460000001</v>
      </c>
      <c r="AP124" s="77">
        <v>11323560.790000003</v>
      </c>
      <c r="AQ124" s="77">
        <f t="shared" si="48"/>
        <v>30242028.710000005</v>
      </c>
      <c r="AR124" s="78">
        <v>0.27391587249105287</v>
      </c>
      <c r="AS124" s="79">
        <f t="shared" si="64"/>
        <v>4.4905346857644002</v>
      </c>
      <c r="AT124" s="82">
        <f t="shared" si="54"/>
        <v>5.2600022113814671</v>
      </c>
      <c r="AU124" s="77">
        <v>7367315</v>
      </c>
      <c r="AV124" s="77">
        <v>108863802.35000002</v>
      </c>
      <c r="AW124" s="77">
        <v>19328659.449999999</v>
      </c>
      <c r="AX124" s="77">
        <v>1374629.83</v>
      </c>
      <c r="AY124" s="77">
        <v>10026041.369999997</v>
      </c>
      <c r="AZ124" s="77">
        <f t="shared" si="65"/>
        <v>30729330.649999999</v>
      </c>
      <c r="BA124" s="83">
        <v>0.28227317057330392</v>
      </c>
      <c r="BB124" s="79">
        <f t="shared" si="66"/>
        <v>14.776591247964832</v>
      </c>
      <c r="BC124" s="79">
        <f t="shared" si="56"/>
        <v>17.586745188715295</v>
      </c>
      <c r="BD124" s="86">
        <v>32350408</v>
      </c>
      <c r="BE124" s="110">
        <v>2186072</v>
      </c>
      <c r="BF124" s="88">
        <v>10412850.139999999</v>
      </c>
      <c r="BG124" s="77">
        <v>0</v>
      </c>
      <c r="BH124" s="88">
        <v>796790.97</v>
      </c>
      <c r="BI124" s="88">
        <v>3522.95</v>
      </c>
      <c r="BJ124" s="88">
        <f t="shared" si="67"/>
        <v>800313.91999999993</v>
      </c>
      <c r="BK124" s="83">
        <v>7.6858296166740003E-2</v>
      </c>
      <c r="BL124" s="79">
        <f t="shared" si="68"/>
        <v>4.7632695263467983</v>
      </c>
      <c r="BM124" s="87">
        <f t="shared" si="55"/>
        <v>5.1277547628806364</v>
      </c>
      <c r="BN124" s="76"/>
      <c r="BO124" s="76"/>
      <c r="BP124" s="77"/>
      <c r="BQ124" s="77"/>
      <c r="BR124" s="77"/>
      <c r="BS124" s="77"/>
      <c r="BT124" s="85"/>
      <c r="BU124" s="79"/>
      <c r="BV124" s="82"/>
    </row>
    <row r="125" spans="1:74">
      <c r="A125" s="7">
        <v>40269</v>
      </c>
      <c r="B125" s="75">
        <v>7382559</v>
      </c>
      <c r="C125" s="76">
        <v>29907865.270000003</v>
      </c>
      <c r="D125" s="76">
        <v>1009708.79</v>
      </c>
      <c r="E125" s="76">
        <v>1189805.05</v>
      </c>
      <c r="F125" s="76">
        <v>2546576.12</v>
      </c>
      <c r="G125" s="77">
        <f t="shared" si="57"/>
        <v>4746089.96</v>
      </c>
      <c r="H125" s="83">
        <v>0.15869036178789769</v>
      </c>
      <c r="I125" s="79">
        <f t="shared" si="58"/>
        <v>4.0511515410848737</v>
      </c>
      <c r="J125" s="79">
        <f t="shared" si="50"/>
        <v>4.3490853388371162</v>
      </c>
      <c r="K125" s="75">
        <v>22551906</v>
      </c>
      <c r="L125" s="76">
        <v>110371586.62000002</v>
      </c>
      <c r="M125" s="76">
        <v>439360.60000000003</v>
      </c>
      <c r="N125" s="76">
        <v>3459544.21</v>
      </c>
      <c r="O125" s="76">
        <v>10944491.590000002</v>
      </c>
      <c r="P125" s="77">
        <f t="shared" si="47"/>
        <v>14843396.400000002</v>
      </c>
      <c r="Q125" s="83">
        <v>0.13448566659736941</v>
      </c>
      <c r="R125" s="79">
        <f t="shared" si="59"/>
        <v>4.8941134563083057</v>
      </c>
      <c r="S125" s="82">
        <f t="shared" si="51"/>
        <v>5.0669992784645341</v>
      </c>
      <c r="T125" s="76">
        <v>6761529</v>
      </c>
      <c r="U125" s="76">
        <v>44831548.259999998</v>
      </c>
      <c r="V125" s="76">
        <v>9956658.5899999999</v>
      </c>
      <c r="W125" s="76">
        <v>509762.95999999996</v>
      </c>
      <c r="X125" s="76">
        <v>3296604.59</v>
      </c>
      <c r="Y125" s="81">
        <f t="shared" si="60"/>
        <v>13763026.140000001</v>
      </c>
      <c r="Z125" s="83">
        <v>0.30699421889651246</v>
      </c>
      <c r="AA125" s="79">
        <f t="shared" si="61"/>
        <v>6.6303861537826725</v>
      </c>
      <c r="AB125" s="79">
        <f t="shared" si="52"/>
        <v>8.1783232475968077</v>
      </c>
      <c r="AC125" s="84">
        <v>35667770</v>
      </c>
      <c r="AD125" s="76">
        <v>142628432.56999996</v>
      </c>
      <c r="AE125" s="76">
        <v>338188.81999999995</v>
      </c>
      <c r="AF125" s="76">
        <v>22465850.110000003</v>
      </c>
      <c r="AG125" s="76">
        <v>12948186.050000001</v>
      </c>
      <c r="AH125" s="81">
        <f t="shared" si="62"/>
        <v>35752224.980000004</v>
      </c>
      <c r="AI125" s="85">
        <v>0.25066688552756367</v>
      </c>
      <c r="AJ125" s="79">
        <f t="shared" si="63"/>
        <v>3.9988043146515739</v>
      </c>
      <c r="AK125" s="79">
        <f t="shared" si="53"/>
        <v>4.638150114234783</v>
      </c>
      <c r="AL125" s="86">
        <v>23557930</v>
      </c>
      <c r="AM125" s="77">
        <v>86512382.080000013</v>
      </c>
      <c r="AN125" s="77">
        <v>517706.72000000003</v>
      </c>
      <c r="AO125" s="77">
        <v>16325172.690000005</v>
      </c>
      <c r="AP125" s="77">
        <v>8616396.4100000001</v>
      </c>
      <c r="AQ125" s="77">
        <f t="shared" si="48"/>
        <v>25459275.820000004</v>
      </c>
      <c r="AR125" s="78">
        <v>0.29428476257256686</v>
      </c>
      <c r="AS125" s="79">
        <f t="shared" si="64"/>
        <v>3.6723252883423974</v>
      </c>
      <c r="AT125" s="82">
        <f t="shared" si="54"/>
        <v>4.3872811189268335</v>
      </c>
      <c r="AU125" s="77">
        <v>6858642</v>
      </c>
      <c r="AV125" s="77">
        <v>106998363.66</v>
      </c>
      <c r="AW125" s="77">
        <v>22375147.460000001</v>
      </c>
      <c r="AX125" s="77">
        <v>1374193.1100000003</v>
      </c>
      <c r="AY125" s="77">
        <v>9423939.7800000031</v>
      </c>
      <c r="AZ125" s="77">
        <f t="shared" si="65"/>
        <v>33173280.350000001</v>
      </c>
      <c r="BA125" s="83">
        <v>0.31003539881611686</v>
      </c>
      <c r="BB125" s="79">
        <f t="shared" si="66"/>
        <v>15.600517370639844</v>
      </c>
      <c r="BC125" s="79">
        <f t="shared" si="56"/>
        <v>19.063205840164862</v>
      </c>
      <c r="BD125" s="86">
        <v>31785356</v>
      </c>
      <c r="BE125" s="110">
        <v>2115145</v>
      </c>
      <c r="BF125" s="88">
        <v>8194476.1600000001</v>
      </c>
      <c r="BG125" s="77">
        <v>0</v>
      </c>
      <c r="BH125" s="88">
        <v>769249.49</v>
      </c>
      <c r="BI125" s="88">
        <v>2772.99</v>
      </c>
      <c r="BJ125" s="88">
        <f t="shared" si="67"/>
        <v>772022.48</v>
      </c>
      <c r="BK125" s="83">
        <v>9.4212548175867772E-2</v>
      </c>
      <c r="BL125" s="79">
        <f t="shared" si="68"/>
        <v>3.8741912067494191</v>
      </c>
      <c r="BM125" s="87">
        <f t="shared" si="55"/>
        <v>4.2378776159554077</v>
      </c>
      <c r="BN125" s="76"/>
      <c r="BO125" s="76"/>
      <c r="BP125" s="77"/>
      <c r="BQ125" s="77"/>
      <c r="BR125" s="77"/>
      <c r="BS125" s="77"/>
      <c r="BT125" s="85"/>
      <c r="BU125" s="79"/>
      <c r="BV125" s="82"/>
    </row>
    <row r="126" spans="1:74">
      <c r="A126" s="7">
        <v>40299</v>
      </c>
      <c r="B126" s="75">
        <v>7481447</v>
      </c>
      <c r="C126" s="76">
        <v>31214525.119999997</v>
      </c>
      <c r="D126" s="76">
        <v>1062902.3800000001</v>
      </c>
      <c r="E126" s="76">
        <v>1260441.0199999998</v>
      </c>
      <c r="F126" s="76">
        <v>2675863.21</v>
      </c>
      <c r="G126" s="77">
        <f>SUM(D126:F126)</f>
        <v>4999206.6099999994</v>
      </c>
      <c r="H126" s="83">
        <v>0.16015642047352088</v>
      </c>
      <c r="I126" s="79">
        <f t="shared" si="58"/>
        <v>4.1722577357027317</v>
      </c>
      <c r="J126" s="79">
        <f t="shared" si="50"/>
        <v>4.4828050669877095</v>
      </c>
      <c r="K126" s="75">
        <v>23637528</v>
      </c>
      <c r="L126" s="76">
        <v>122543106.29000001</v>
      </c>
      <c r="M126" s="76">
        <v>423799.67000000004</v>
      </c>
      <c r="N126" s="76">
        <v>3422566.52</v>
      </c>
      <c r="O126" s="76">
        <v>12305804.619999999</v>
      </c>
      <c r="P126" s="77">
        <f t="shared" si="47"/>
        <v>16152170.809999999</v>
      </c>
      <c r="Q126" s="83">
        <v>0.13180807390156782</v>
      </c>
      <c r="R126" s="79">
        <f t="shared" si="59"/>
        <v>5.1842606506907156</v>
      </c>
      <c r="S126" s="82">
        <f t="shared" si="51"/>
        <v>5.3469835119814562</v>
      </c>
      <c r="T126" s="76">
        <v>5499277</v>
      </c>
      <c r="U126" s="76">
        <v>40264253.800000004</v>
      </c>
      <c r="V126" s="76">
        <v>6774651.7400000012</v>
      </c>
      <c r="W126" s="76">
        <v>378303.31</v>
      </c>
      <c r="X126" s="76">
        <v>3040595.4299999997</v>
      </c>
      <c r="Y126" s="81">
        <f t="shared" si="60"/>
        <v>10193550.48</v>
      </c>
      <c r="Z126" s="83">
        <v>0.25316625835494805</v>
      </c>
      <c r="AA126" s="79">
        <f t="shared" si="61"/>
        <v>7.3217358936456565</v>
      </c>
      <c r="AB126" s="79">
        <f t="shared" si="52"/>
        <v>8.622444159477693</v>
      </c>
      <c r="AC126" s="84">
        <v>36423426</v>
      </c>
      <c r="AD126" s="76">
        <v>144648892.66</v>
      </c>
      <c r="AE126" s="76">
        <v>378946.37999999995</v>
      </c>
      <c r="AF126" s="76">
        <v>21668461.18</v>
      </c>
      <c r="AG126" s="76">
        <v>13291181</v>
      </c>
      <c r="AH126" s="81">
        <f t="shared" si="62"/>
        <v>35338588.560000002</v>
      </c>
      <c r="AI126" s="85">
        <v>0.24430597365901746</v>
      </c>
      <c r="AJ126" s="79">
        <f t="shared" si="63"/>
        <v>3.9713148526994688</v>
      </c>
      <c r="AK126" s="79">
        <f t="shared" si="53"/>
        <v>4.576623303365257</v>
      </c>
      <c r="AL126" s="86">
        <v>25046436</v>
      </c>
      <c r="AM126" s="77">
        <v>91025888.170000002</v>
      </c>
      <c r="AN126" s="77">
        <v>497007.86000000004</v>
      </c>
      <c r="AO126" s="77">
        <v>17279396</v>
      </c>
      <c r="AP126" s="77">
        <v>9141677.3099999987</v>
      </c>
      <c r="AQ126" s="77">
        <f t="shared" si="48"/>
        <v>26918081.169999998</v>
      </c>
      <c r="AR126" s="78">
        <v>0.29571896205756076</v>
      </c>
      <c r="AS126" s="79">
        <f t="shared" si="64"/>
        <v>3.6342850603574894</v>
      </c>
      <c r="AT126" s="82">
        <f t="shared" si="54"/>
        <v>4.3440229192688333</v>
      </c>
      <c r="AU126" s="77">
        <v>6957930</v>
      </c>
      <c r="AV126" s="77">
        <v>104995591.57000001</v>
      </c>
      <c r="AW126" s="77">
        <v>24943147.25</v>
      </c>
      <c r="AX126" s="77">
        <v>1401434.76</v>
      </c>
      <c r="AY126" s="77">
        <v>8980104.0099999979</v>
      </c>
      <c r="AZ126" s="77">
        <f t="shared" si="65"/>
        <v>35324686.019999996</v>
      </c>
      <c r="BA126" s="83">
        <v>0.33643970657995892</v>
      </c>
      <c r="BB126" s="79">
        <f t="shared" si="66"/>
        <v>15.090061493863837</v>
      </c>
      <c r="BC126" s="79">
        <f t="shared" si="56"/>
        <v>18.876328675338787</v>
      </c>
      <c r="BD126" s="86">
        <v>33322309</v>
      </c>
      <c r="BE126" s="110">
        <v>2193029</v>
      </c>
      <c r="BF126" s="88">
        <v>8823586.2699999996</v>
      </c>
      <c r="BG126" s="77">
        <v>0</v>
      </c>
      <c r="BH126" s="88">
        <v>768632.75</v>
      </c>
      <c r="BI126" s="88">
        <v>3063.13</v>
      </c>
      <c r="BJ126" s="88">
        <f t="shared" si="67"/>
        <v>771695.88</v>
      </c>
      <c r="BK126" s="83">
        <v>8.7458302824527157E-2</v>
      </c>
      <c r="BL126" s="79">
        <f t="shared" si="68"/>
        <v>4.0234699449938871</v>
      </c>
      <c r="BM126" s="87">
        <f t="shared" si="55"/>
        <v>4.3739590402133306</v>
      </c>
      <c r="BN126" s="76"/>
      <c r="BO126" s="76"/>
      <c r="BP126" s="77"/>
      <c r="BQ126" s="77"/>
      <c r="BR126" s="77"/>
      <c r="BS126" s="77"/>
      <c r="BT126" s="85"/>
      <c r="BU126" s="79"/>
      <c r="BV126" s="82"/>
    </row>
    <row r="127" spans="1:74">
      <c r="A127" s="7">
        <v>40330</v>
      </c>
      <c r="B127" s="75">
        <v>7221359</v>
      </c>
      <c r="C127" s="76">
        <v>30097972.509999998</v>
      </c>
      <c r="D127" s="76">
        <v>997693.35000000009</v>
      </c>
      <c r="E127" s="76">
        <v>1254696.5199999998</v>
      </c>
      <c r="F127" s="76">
        <v>2559812.0399999996</v>
      </c>
      <c r="G127" s="77">
        <f>SUM(D127:F127)</f>
        <v>4812201.91</v>
      </c>
      <c r="H127" s="83">
        <f t="shared" ref="H127:H163" si="69">G127/C127</f>
        <v>0.15988458718942464</v>
      </c>
      <c r="I127" s="79">
        <f t="shared" si="58"/>
        <v>4.1679097397041192</v>
      </c>
      <c r="J127" s="79">
        <f t="shared" si="50"/>
        <v>4.4798163863616249</v>
      </c>
      <c r="K127" s="75">
        <v>22109111</v>
      </c>
      <c r="L127" s="76">
        <v>113022245.97</v>
      </c>
      <c r="M127" s="76">
        <v>373770.97000000003</v>
      </c>
      <c r="N127" s="76">
        <v>3371703.68</v>
      </c>
      <c r="O127" s="76">
        <v>11504584.730000002</v>
      </c>
      <c r="P127" s="77">
        <f t="shared" si="47"/>
        <v>15250059.380000003</v>
      </c>
      <c r="Q127" s="83">
        <f t="shared" ref="Q127:Q163" si="70">P127/L127</f>
        <v>0.1349297144922062</v>
      </c>
      <c r="R127" s="79">
        <f t="shared" si="59"/>
        <v>5.1120212825382261</v>
      </c>
      <c r="S127" s="82">
        <f t="shared" si="51"/>
        <v>5.2814299326644116</v>
      </c>
      <c r="T127" s="76">
        <v>5161505</v>
      </c>
      <c r="U127" s="76">
        <v>36065897.470000006</v>
      </c>
      <c r="V127" s="76">
        <v>5640694.8299999991</v>
      </c>
      <c r="W127" s="76">
        <v>366596.82999999996</v>
      </c>
      <c r="X127" s="76">
        <v>2832025.7</v>
      </c>
      <c r="Y127" s="81">
        <f t="shared" si="60"/>
        <v>8839317.3599999994</v>
      </c>
      <c r="Z127" s="83">
        <v>0.24508796342452419</v>
      </c>
      <c r="AA127" s="79">
        <f t="shared" si="61"/>
        <v>6.9874769994410553</v>
      </c>
      <c r="AB127" s="79">
        <f t="shared" si="52"/>
        <v>8.1513413490832622</v>
      </c>
      <c r="AC127" s="84">
        <v>33471843</v>
      </c>
      <c r="AD127" s="76">
        <v>135045268.62000003</v>
      </c>
      <c r="AE127" s="76">
        <v>352086.38</v>
      </c>
      <c r="AF127" s="76">
        <v>19572091.240000002</v>
      </c>
      <c r="AG127" s="76">
        <v>12459759.689999999</v>
      </c>
      <c r="AH127" s="81">
        <f t="shared" si="62"/>
        <v>32383937.310000002</v>
      </c>
      <c r="AI127" s="85">
        <v>0.23980060642571804</v>
      </c>
      <c r="AJ127" s="79">
        <f t="shared" si="63"/>
        <v>4.034593154013062</v>
      </c>
      <c r="AK127" s="79">
        <f t="shared" si="53"/>
        <v>4.6298450384103447</v>
      </c>
      <c r="AL127" s="86">
        <v>23695321</v>
      </c>
      <c r="AM127" s="77">
        <v>86839170.469999999</v>
      </c>
      <c r="AN127" s="77">
        <v>500814.8</v>
      </c>
      <c r="AO127" s="77">
        <v>16423548.159999996</v>
      </c>
      <c r="AP127" s="77">
        <v>8694503.5399999991</v>
      </c>
      <c r="AQ127" s="77">
        <f t="shared" si="48"/>
        <v>25618866.499999996</v>
      </c>
      <c r="AR127" s="78">
        <v>0.29501509930763858</v>
      </c>
      <c r="AS127" s="79">
        <f t="shared" si="64"/>
        <v>3.6648235518733845</v>
      </c>
      <c r="AT127" s="82">
        <f t="shared" si="54"/>
        <v>4.3790727051133844</v>
      </c>
      <c r="AU127" s="77">
        <v>6625452</v>
      </c>
      <c r="AV127" s="77">
        <v>92121501.699999988</v>
      </c>
      <c r="AW127" s="77">
        <v>22161040.189999998</v>
      </c>
      <c r="AX127" s="77">
        <v>1323289.4899999998</v>
      </c>
      <c r="AY127" s="77">
        <v>7859039.0199999986</v>
      </c>
      <c r="AZ127" s="77">
        <f t="shared" si="65"/>
        <v>31343368.699999996</v>
      </c>
      <c r="BA127" s="83">
        <v>0.34023944596639161</v>
      </c>
      <c r="BB127" s="79">
        <f t="shared" si="66"/>
        <v>13.904183699466842</v>
      </c>
      <c r="BC127" s="79">
        <f t="shared" si="56"/>
        <v>17.448746346664347</v>
      </c>
      <c r="BD127" s="86">
        <v>31204466</v>
      </c>
      <c r="BE127" s="110">
        <v>2016552</v>
      </c>
      <c r="BF127" s="88">
        <v>8116425.7999999998</v>
      </c>
      <c r="BG127" s="77">
        <v>0</v>
      </c>
      <c r="BH127" s="88">
        <v>726388.59</v>
      </c>
      <c r="BI127" s="88">
        <v>2713.31</v>
      </c>
      <c r="BJ127" s="88">
        <f t="shared" si="67"/>
        <v>729101.9</v>
      </c>
      <c r="BK127" s="83">
        <v>8.9830415254951265E-2</v>
      </c>
      <c r="BL127" s="79">
        <f t="shared" si="68"/>
        <v>4.0249028043908615</v>
      </c>
      <c r="BM127" s="87">
        <f t="shared" si="55"/>
        <v>4.3851159751893336</v>
      </c>
      <c r="BN127" s="76"/>
      <c r="BO127" s="76"/>
      <c r="BP127" s="77"/>
      <c r="BQ127" s="77"/>
      <c r="BR127" s="77"/>
      <c r="BS127" s="77"/>
      <c r="BT127" s="85"/>
      <c r="BU127" s="79"/>
      <c r="BV127" s="82"/>
    </row>
    <row r="128" spans="1:74">
      <c r="A128" s="7">
        <v>40360</v>
      </c>
      <c r="B128" s="75">
        <v>7452939</v>
      </c>
      <c r="C128" s="76">
        <v>33973955.140000008</v>
      </c>
      <c r="D128" s="76">
        <v>1450617.1</v>
      </c>
      <c r="E128" s="76">
        <v>1179288.8200000003</v>
      </c>
      <c r="F128" s="76">
        <v>2883416.5500000003</v>
      </c>
      <c r="G128" s="77">
        <v>5513322.4699999997</v>
      </c>
      <c r="H128" s="83">
        <f t="shared" si="69"/>
        <v>0.16228085447457261</v>
      </c>
      <c r="I128" s="79">
        <f t="shared" si="58"/>
        <v>4.5584641360945</v>
      </c>
      <c r="J128" s="79">
        <f t="shared" si="50"/>
        <v>4.9113324367742726</v>
      </c>
      <c r="K128" s="90">
        <v>24016508</v>
      </c>
      <c r="L128" s="76">
        <v>128823703.41999999</v>
      </c>
      <c r="M128" s="76">
        <v>398190.03000000009</v>
      </c>
      <c r="N128" s="91">
        <v>4024046.7700000014</v>
      </c>
      <c r="O128" s="76">
        <v>13131953.59</v>
      </c>
      <c r="P128" s="77">
        <v>17554190.389999993</v>
      </c>
      <c r="Q128" s="83">
        <f t="shared" si="70"/>
        <v>0.1362652207937898</v>
      </c>
      <c r="R128" s="79">
        <f t="shared" si="59"/>
        <v>5.3639647953815759</v>
      </c>
      <c r="S128" s="82">
        <f t="shared" si="51"/>
        <v>5.5480980090860825</v>
      </c>
      <c r="T128" s="76">
        <v>5475589</v>
      </c>
      <c r="U128" s="76">
        <v>37358009.850000016</v>
      </c>
      <c r="V128" s="76">
        <v>5704419.3500000006</v>
      </c>
      <c r="W128" s="76">
        <v>331849.55999999988</v>
      </c>
      <c r="X128" s="76">
        <v>2992633.1500000008</v>
      </c>
      <c r="Y128" s="81">
        <v>9028902.0599999987</v>
      </c>
      <c r="Z128" s="83">
        <v>0.2432938622565935</v>
      </c>
      <c r="AA128" s="79">
        <f t="shared" si="61"/>
        <v>6.8226468147992874</v>
      </c>
      <c r="AB128" s="79">
        <f t="shared" si="52"/>
        <v>7.9250430885152303</v>
      </c>
      <c r="AC128" s="84">
        <v>38483355</v>
      </c>
      <c r="AD128" s="76">
        <v>168794591.71999997</v>
      </c>
      <c r="AE128" s="76">
        <v>411881.82999999996</v>
      </c>
      <c r="AF128" s="76">
        <v>20815564.640000012</v>
      </c>
      <c r="AG128" s="76">
        <v>15946334.629999997</v>
      </c>
      <c r="AH128" s="81">
        <v>37173781.099999987</v>
      </c>
      <c r="AI128" s="85">
        <v>0.22382511137394384</v>
      </c>
      <c r="AJ128" s="79">
        <f t="shared" si="63"/>
        <v>4.3861714167073007</v>
      </c>
      <c r="AK128" s="79">
        <f t="shared" si="53"/>
        <v>4.9377721404487733</v>
      </c>
      <c r="AL128" s="86">
        <v>24656514</v>
      </c>
      <c r="AM128" s="77">
        <v>99378479.879999995</v>
      </c>
      <c r="AN128" s="77">
        <v>587867.47</v>
      </c>
      <c r="AO128" s="77">
        <v>17089518.120000001</v>
      </c>
      <c r="AP128" s="77">
        <v>10124197.620000001</v>
      </c>
      <c r="AQ128" s="77">
        <v>27801583.209999993</v>
      </c>
      <c r="AR128" s="78">
        <v>0.28060625633120939</v>
      </c>
      <c r="AS128" s="79">
        <f>AM128/AL128</f>
        <v>4.0305162311265894</v>
      </c>
      <c r="AT128" s="82">
        <f t="shared" si="54"/>
        <v>4.7474620893286046</v>
      </c>
      <c r="AU128" s="77">
        <v>7280809</v>
      </c>
      <c r="AV128" s="77">
        <v>104305474.39000002</v>
      </c>
      <c r="AW128" s="77">
        <v>23450002.350000001</v>
      </c>
      <c r="AX128" s="77">
        <v>1527796.9799999997</v>
      </c>
      <c r="AY128" s="77">
        <v>9107157.8299999982</v>
      </c>
      <c r="AZ128" s="77">
        <v>34084957.160000011</v>
      </c>
      <c r="BA128" s="83">
        <v>0.32675477722579138</v>
      </c>
      <c r="BB128" s="79">
        <f t="shared" si="66"/>
        <v>14.326083047914047</v>
      </c>
      <c r="BC128" s="79">
        <f t="shared" si="56"/>
        <v>17.75671820535328</v>
      </c>
      <c r="BD128" s="86">
        <v>32509464</v>
      </c>
      <c r="BE128" s="110">
        <v>2178994</v>
      </c>
      <c r="BF128" s="88">
        <v>9950664.6699999999</v>
      </c>
      <c r="BG128" s="77">
        <v>0</v>
      </c>
      <c r="BH128" s="88">
        <v>784377.17</v>
      </c>
      <c r="BI128" s="88">
        <v>3179.34</v>
      </c>
      <c r="BJ128" s="88">
        <v>787556.51000000013</v>
      </c>
      <c r="BK128" s="83">
        <v>7.9146355154986858E-2</v>
      </c>
      <c r="BL128" s="79">
        <f t="shared" si="68"/>
        <v>4.5666324322141314</v>
      </c>
      <c r="BM128" s="87">
        <f t="shared" si="55"/>
        <v>4.9266045890901946</v>
      </c>
      <c r="BN128" s="76"/>
      <c r="BO128" s="76"/>
      <c r="BP128" s="77"/>
      <c r="BQ128" s="77"/>
      <c r="BR128" s="77"/>
      <c r="BS128" s="77"/>
      <c r="BT128" s="85"/>
      <c r="BU128" s="79"/>
      <c r="BV128" s="82"/>
    </row>
    <row r="129" spans="1:74">
      <c r="A129" s="7">
        <v>40391</v>
      </c>
      <c r="B129" s="75">
        <v>7468188</v>
      </c>
      <c r="C129" s="76">
        <v>32945291.24000001</v>
      </c>
      <c r="D129" s="76">
        <v>1139038.5</v>
      </c>
      <c r="E129" s="76">
        <v>1274695.7199999997</v>
      </c>
      <c r="F129" s="76">
        <v>2749094.6100000003</v>
      </c>
      <c r="G129" s="77">
        <v>5162828.8299999982</v>
      </c>
      <c r="H129" s="83">
        <f t="shared" si="69"/>
        <v>0.15670915738427682</v>
      </c>
      <c r="I129" s="79">
        <f t="shared" si="58"/>
        <v>4.4114169648648387</v>
      </c>
      <c r="J129" s="79">
        <f t="shared" si="50"/>
        <v>4.734619088325041</v>
      </c>
      <c r="K129" s="90">
        <v>24190550</v>
      </c>
      <c r="L129" s="76">
        <v>126518388.23</v>
      </c>
      <c r="M129" s="76">
        <v>402351.93</v>
      </c>
      <c r="N129" s="91">
        <v>3745034.17</v>
      </c>
      <c r="O129" s="76">
        <v>13022147.230000002</v>
      </c>
      <c r="P129" s="77">
        <v>17169533.329999998</v>
      </c>
      <c r="Q129" s="83">
        <f t="shared" si="70"/>
        <v>0.13570780951451264</v>
      </c>
      <c r="R129" s="79">
        <f t="shared" si="59"/>
        <v>5.230074894121878</v>
      </c>
      <c r="S129" s="82">
        <f t="shared" si="51"/>
        <v>5.401521434196412</v>
      </c>
      <c r="T129" s="76">
        <v>5638267</v>
      </c>
      <c r="U129" s="76">
        <v>38974780.250000007</v>
      </c>
      <c r="V129" s="76">
        <v>5850236.8599999994</v>
      </c>
      <c r="W129" s="76">
        <v>379431.43000000011</v>
      </c>
      <c r="X129" s="76">
        <v>3135656.7100000009</v>
      </c>
      <c r="Y129" s="81">
        <v>9365324.9999999981</v>
      </c>
      <c r="Z129" s="83">
        <v>0.24273345092550283</v>
      </c>
      <c r="AA129" s="79">
        <f t="shared" si="61"/>
        <v>6.9125460447332499</v>
      </c>
      <c r="AB129" s="79">
        <f t="shared" si="52"/>
        <v>8.0174366591720485</v>
      </c>
      <c r="AC129" s="84">
        <v>37825153</v>
      </c>
      <c r="AD129" s="76">
        <v>153153996.31999999</v>
      </c>
      <c r="AE129" s="76">
        <v>444383.02999999991</v>
      </c>
      <c r="AF129" s="76">
        <v>21003169.239999998</v>
      </c>
      <c r="AG129" s="76">
        <v>14231237.33</v>
      </c>
      <c r="AH129" s="81">
        <v>35678789.600000009</v>
      </c>
      <c r="AI129" s="85">
        <f t="shared" ref="AI129:AI163" si="71">AH129/AD129</f>
        <v>0.23296022602931457</v>
      </c>
      <c r="AJ129" s="79">
        <f t="shared" si="63"/>
        <v>4.0489987263237239</v>
      </c>
      <c r="AK129" s="79">
        <f t="shared" si="53"/>
        <v>4.616016981874469</v>
      </c>
      <c r="AL129" s="86">
        <v>25253485</v>
      </c>
      <c r="AM129" s="77">
        <v>96165728.389999986</v>
      </c>
      <c r="AN129" s="77">
        <v>540206.5</v>
      </c>
      <c r="AO129" s="77">
        <v>17018941.620000005</v>
      </c>
      <c r="AP129" s="77">
        <v>9604320.9300000016</v>
      </c>
      <c r="AQ129" s="77">
        <v>27163469.049999997</v>
      </c>
      <c r="AR129" s="78">
        <f t="shared" ref="AR129:AR163" si="72">AQ129/AM129</f>
        <v>0.28246517241400787</v>
      </c>
      <c r="AS129" s="79">
        <f t="shared" si="64"/>
        <v>3.8080181167074558</v>
      </c>
      <c r="AT129" s="82">
        <f t="shared" si="54"/>
        <v>4.5033339560856644</v>
      </c>
      <c r="AU129" s="77">
        <v>8006806</v>
      </c>
      <c r="AV129" s="77">
        <v>106388356.74999996</v>
      </c>
      <c r="AW129" s="77">
        <v>25009506.630000003</v>
      </c>
      <c r="AX129" s="77">
        <v>1510414.1600000001</v>
      </c>
      <c r="AY129" s="77">
        <v>9125241.9600000046</v>
      </c>
      <c r="AZ129" s="77">
        <v>35645162.750000015</v>
      </c>
      <c r="BA129" s="83">
        <v>0.33526348520933802</v>
      </c>
      <c r="BB129" s="79">
        <f t="shared" si="66"/>
        <v>13.28724047391681</v>
      </c>
      <c r="BC129" s="79">
        <f t="shared" si="56"/>
        <v>16.599412742109646</v>
      </c>
      <c r="BD129" s="86">
        <v>32877804</v>
      </c>
      <c r="BE129" s="110">
        <v>2204604</v>
      </c>
      <c r="BF129" s="88">
        <v>9605392.3100000005</v>
      </c>
      <c r="BG129" s="77">
        <v>0</v>
      </c>
      <c r="BH129" s="88">
        <v>802624.27</v>
      </c>
      <c r="BI129" s="88">
        <v>3036.46</v>
      </c>
      <c r="BJ129" s="88">
        <v>805660.7300000001</v>
      </c>
      <c r="BK129" s="83">
        <f t="shared" ref="BK129:BK163" si="73">BJ129/BF129</f>
        <v>8.3875879714068652E-2</v>
      </c>
      <c r="BL129" s="79">
        <f t="shared" si="68"/>
        <v>4.3569694648109145</v>
      </c>
      <c r="BM129" s="87">
        <f t="shared" si="55"/>
        <v>4.7210367848375494</v>
      </c>
      <c r="BN129" s="76"/>
      <c r="BO129" s="76"/>
      <c r="BP129" s="77"/>
      <c r="BQ129" s="77"/>
      <c r="BR129" s="77"/>
      <c r="BS129" s="77"/>
      <c r="BT129" s="85"/>
      <c r="BU129" s="79"/>
      <c r="BV129" s="82"/>
    </row>
    <row r="130" spans="1:74">
      <c r="A130" s="7">
        <v>40422</v>
      </c>
      <c r="B130" s="75">
        <v>7406694</v>
      </c>
      <c r="C130" s="76">
        <v>27247901.640000004</v>
      </c>
      <c r="D130" s="76">
        <v>718408.50000000012</v>
      </c>
      <c r="E130" s="76">
        <v>1372743.41</v>
      </c>
      <c r="F130" s="76">
        <v>2402444.8900000006</v>
      </c>
      <c r="G130" s="77">
        <v>4493596.7999999989</v>
      </c>
      <c r="H130" s="83">
        <f t="shared" si="69"/>
        <v>0.16491533400881722</v>
      </c>
      <c r="I130" s="79">
        <f t="shared" si="58"/>
        <v>3.6788210286532701</v>
      </c>
      <c r="J130" s="79">
        <f t="shared" si="50"/>
        <v>3.9611537279655411</v>
      </c>
      <c r="K130" s="75">
        <v>22607918</v>
      </c>
      <c r="L130" s="76">
        <v>110667559.61</v>
      </c>
      <c r="M130" s="76">
        <v>369769.90000000008</v>
      </c>
      <c r="N130" s="76">
        <v>3311786.879999999</v>
      </c>
      <c r="O130" s="76">
        <v>11707886.279999997</v>
      </c>
      <c r="P130" s="77">
        <v>15389443.059999999</v>
      </c>
      <c r="Q130" s="83">
        <f t="shared" si="70"/>
        <v>0.13906011042651922</v>
      </c>
      <c r="R130" s="79">
        <f t="shared" si="59"/>
        <v>4.8950796623554629</v>
      </c>
      <c r="S130" s="82">
        <f t="shared" si="51"/>
        <v>5.0579233518982152</v>
      </c>
      <c r="T130" s="76">
        <v>5052605</v>
      </c>
      <c r="U130" s="76">
        <v>38170282.789999999</v>
      </c>
      <c r="V130" s="76">
        <v>5323500.6899999985</v>
      </c>
      <c r="W130" s="76">
        <v>508398.52999999997</v>
      </c>
      <c r="X130" s="76">
        <v>3194807.17</v>
      </c>
      <c r="Y130" s="69">
        <v>9026706.3900000025</v>
      </c>
      <c r="Z130" s="83">
        <f t="shared" ref="Z130:Z136" si="74">Y130/U130</f>
        <v>0.23648518507609417</v>
      </c>
      <c r="AA130" s="79">
        <f t="shared" si="61"/>
        <v>7.5545748757324187</v>
      </c>
      <c r="AB130" s="79">
        <f t="shared" si="52"/>
        <v>8.7088110014537055</v>
      </c>
      <c r="AC130" s="84">
        <v>37324606</v>
      </c>
      <c r="AD130" s="76">
        <v>131163628.08999999</v>
      </c>
      <c r="AE130" s="76">
        <v>405683.27999999991</v>
      </c>
      <c r="AF130" s="76">
        <v>20855457.539999995</v>
      </c>
      <c r="AG130" s="76">
        <v>11905115.500000002</v>
      </c>
      <c r="AH130" s="81">
        <v>33166256.320000015</v>
      </c>
      <c r="AI130" s="85">
        <f t="shared" si="71"/>
        <v>0.25286168736688547</v>
      </c>
      <c r="AJ130" s="79">
        <f t="shared" si="63"/>
        <v>3.5141329580277416</v>
      </c>
      <c r="AK130" s="79">
        <f t="shared" si="53"/>
        <v>4.0837609621384887</v>
      </c>
      <c r="AL130" s="86">
        <v>24238203</v>
      </c>
      <c r="AM130" s="77">
        <v>78224143.020000026</v>
      </c>
      <c r="AN130" s="77">
        <v>486282.31000000006</v>
      </c>
      <c r="AO130" s="77">
        <v>16235960.170000004</v>
      </c>
      <c r="AP130" s="77">
        <v>7553596.0300000003</v>
      </c>
      <c r="AQ130" s="77">
        <v>24275838.509999994</v>
      </c>
      <c r="AR130" s="78">
        <f t="shared" si="72"/>
        <v>0.31033690588074897</v>
      </c>
      <c r="AS130" s="79">
        <f t="shared" si="64"/>
        <v>3.227307858590013</v>
      </c>
      <c r="AT130" s="82">
        <f t="shared" si="54"/>
        <v>3.9172204927898338</v>
      </c>
      <c r="AU130" s="77">
        <v>7512697</v>
      </c>
      <c r="AV130" s="77">
        <v>113908008.17999998</v>
      </c>
      <c r="AW130" s="77">
        <v>24537267.890000008</v>
      </c>
      <c r="AX130" s="77">
        <v>1484507.1</v>
      </c>
      <c r="AY130" s="77">
        <v>10056832.000000002</v>
      </c>
      <c r="AZ130" s="77">
        <v>36078606.990000017</v>
      </c>
      <c r="BA130" s="83">
        <f t="shared" ref="BA130:BA163" si="75">AZ130/AV130</f>
        <v>0.31673459633310236</v>
      </c>
      <c r="BB130" s="79">
        <f t="shared" si="66"/>
        <v>15.16206605696995</v>
      </c>
      <c r="BC130" s="79">
        <f t="shared" si="56"/>
        <v>18.625772231996045</v>
      </c>
      <c r="BD130" s="86">
        <v>31482962</v>
      </c>
      <c r="BE130" s="110">
        <v>2122510</v>
      </c>
      <c r="BF130" s="88">
        <v>7307170.9000000004</v>
      </c>
      <c r="BG130" s="77">
        <v>0</v>
      </c>
      <c r="BH130" s="88">
        <v>759014.08</v>
      </c>
      <c r="BI130" s="88">
        <v>2192.06</v>
      </c>
      <c r="BJ130" s="88">
        <v>761206.1399999999</v>
      </c>
      <c r="BK130" s="78">
        <f t="shared" si="73"/>
        <v>0.10417248349836732</v>
      </c>
      <c r="BL130" s="79">
        <f t="shared" si="68"/>
        <v>3.4427026963359419</v>
      </c>
      <c r="BM130" s="87">
        <f t="shared" si="55"/>
        <v>3.8003048183518571</v>
      </c>
      <c r="BN130" s="76"/>
      <c r="BO130" s="76"/>
      <c r="BP130" s="77"/>
      <c r="BQ130" s="77"/>
      <c r="BR130" s="77"/>
      <c r="BS130" s="77"/>
      <c r="BT130" s="89"/>
      <c r="BU130" s="79"/>
      <c r="BV130" s="82"/>
    </row>
    <row r="131" spans="1:74">
      <c r="A131" s="7">
        <v>40452</v>
      </c>
      <c r="B131" s="75">
        <v>8038923</v>
      </c>
      <c r="C131" s="76">
        <v>30627072.170000013</v>
      </c>
      <c r="D131" s="76">
        <v>958381.08</v>
      </c>
      <c r="E131" s="76">
        <v>1356316.3599999996</v>
      </c>
      <c r="F131" s="76">
        <v>2694439.9500000011</v>
      </c>
      <c r="G131" s="77">
        <v>5009137.3900000025</v>
      </c>
      <c r="H131" s="83">
        <f t="shared" si="69"/>
        <v>0.16355260346780973</v>
      </c>
      <c r="I131" s="79">
        <f t="shared" si="58"/>
        <v>3.8098476835765207</v>
      </c>
      <c r="J131" s="79">
        <f t="shared" si="50"/>
        <v>4.0977839456852632</v>
      </c>
      <c r="K131" s="75">
        <v>23229366</v>
      </c>
      <c r="L131" s="76">
        <v>121071901.37000002</v>
      </c>
      <c r="M131" s="76">
        <v>391076.72</v>
      </c>
      <c r="N131" s="76">
        <v>3302398.8699999996</v>
      </c>
      <c r="O131" s="76">
        <v>12692830.720000001</v>
      </c>
      <c r="P131" s="77">
        <v>16386306.310000001</v>
      </c>
      <c r="Q131" s="83">
        <f t="shared" si="70"/>
        <v>0.13534359438134921</v>
      </c>
      <c r="R131" s="79">
        <f t="shared" si="59"/>
        <v>5.212019190278375</v>
      </c>
      <c r="S131" s="82">
        <f t="shared" si="51"/>
        <v>5.3710194656195105</v>
      </c>
      <c r="T131" s="76">
        <v>5462959</v>
      </c>
      <c r="U131" s="76">
        <v>46556770.680000015</v>
      </c>
      <c r="V131" s="76">
        <v>6619857.7700000005</v>
      </c>
      <c r="W131" s="76">
        <v>803814.75000000012</v>
      </c>
      <c r="X131" s="76">
        <v>3861424.6900000004</v>
      </c>
      <c r="Y131" s="69">
        <v>11285097.209999995</v>
      </c>
      <c r="Z131" s="83">
        <f t="shared" si="74"/>
        <v>0.24239432944278239</v>
      </c>
      <c r="AA131" s="79">
        <f t="shared" si="61"/>
        <v>8.5222625101158567</v>
      </c>
      <c r="AB131" s="79">
        <f t="shared" si="52"/>
        <v>9.8811730419357016</v>
      </c>
      <c r="AC131" s="84">
        <v>36527444</v>
      </c>
      <c r="AD131" s="76">
        <v>132512520.39</v>
      </c>
      <c r="AE131" s="76">
        <v>421673.35000000003</v>
      </c>
      <c r="AF131" s="76">
        <v>20072511.100000005</v>
      </c>
      <c r="AG131" s="76">
        <v>12120666.91</v>
      </c>
      <c r="AH131" s="81">
        <v>32614851.360000011</v>
      </c>
      <c r="AI131" s="85">
        <f t="shared" si="71"/>
        <v>0.24612656422208748</v>
      </c>
      <c r="AJ131" s="79">
        <f t="shared" si="63"/>
        <v>3.6277523384882886</v>
      </c>
      <c r="AK131" s="79">
        <f t="shared" si="53"/>
        <v>4.1888149863428712</v>
      </c>
      <c r="AL131" s="86">
        <v>24315568</v>
      </c>
      <c r="AM131" s="77">
        <v>82366273.609999999</v>
      </c>
      <c r="AN131" s="77">
        <v>625801.45999999985</v>
      </c>
      <c r="AO131" s="77">
        <v>16437882.050000003</v>
      </c>
      <c r="AP131" s="77">
        <v>8035181.9799999986</v>
      </c>
      <c r="AQ131" s="77">
        <v>25098865.489999991</v>
      </c>
      <c r="AR131" s="78">
        <f t="shared" si="72"/>
        <v>0.30472260538144297</v>
      </c>
      <c r="AS131" s="79">
        <f t="shared" si="64"/>
        <v>3.3873884258019387</v>
      </c>
      <c r="AT131" s="82">
        <f t="shared" si="54"/>
        <v>4.089148035530159</v>
      </c>
      <c r="AU131" s="77">
        <v>6991584</v>
      </c>
      <c r="AV131" s="77">
        <v>117588960.20000005</v>
      </c>
      <c r="AW131" s="77">
        <v>23698830.640000004</v>
      </c>
      <c r="AX131" s="77">
        <v>1479736.0199999996</v>
      </c>
      <c r="AY131" s="77">
        <v>10511312.800000003</v>
      </c>
      <c r="AZ131" s="77">
        <v>35689879.460000016</v>
      </c>
      <c r="BA131" s="83">
        <f t="shared" si="75"/>
        <v>0.30351386217972526</v>
      </c>
      <c r="BB131" s="79">
        <f t="shared" si="66"/>
        <v>16.818643700769389</v>
      </c>
      <c r="BC131" s="79">
        <f t="shared" si="56"/>
        <v>20.419911547941076</v>
      </c>
      <c r="BD131" s="86">
        <v>31610806</v>
      </c>
      <c r="BE131" s="110">
        <v>2196738</v>
      </c>
      <c r="BF131" s="88">
        <v>7983199.5</v>
      </c>
      <c r="BG131" s="77">
        <v>0</v>
      </c>
      <c r="BH131" s="88">
        <v>776779.07</v>
      </c>
      <c r="BI131" s="88">
        <v>2464.09</v>
      </c>
      <c r="BJ131" s="88">
        <v>779243.16</v>
      </c>
      <c r="BK131" s="78">
        <f t="shared" si="73"/>
        <v>9.761038290474891E-2</v>
      </c>
      <c r="BL131" s="79">
        <f t="shared" si="68"/>
        <v>3.6341154475408537</v>
      </c>
      <c r="BM131" s="87">
        <f t="shared" si="55"/>
        <v>3.9877211438050422</v>
      </c>
      <c r="BN131" s="76"/>
      <c r="BO131" s="76"/>
      <c r="BP131" s="77"/>
      <c r="BQ131" s="77"/>
      <c r="BR131" s="77"/>
      <c r="BS131" s="77"/>
      <c r="BT131" s="89"/>
      <c r="BU131" s="79"/>
      <c r="BV131" s="82"/>
    </row>
    <row r="132" spans="1:74">
      <c r="A132" s="7">
        <v>40483</v>
      </c>
      <c r="B132" s="75">
        <v>8088916</v>
      </c>
      <c r="C132" s="76">
        <v>27739841.210000012</v>
      </c>
      <c r="D132" s="76">
        <v>887378.82000000018</v>
      </c>
      <c r="E132" s="76">
        <v>1322689.0800000003</v>
      </c>
      <c r="F132" s="76">
        <v>2429611.4099999992</v>
      </c>
      <c r="G132" s="77">
        <v>4639679.3099999987</v>
      </c>
      <c r="H132" s="83">
        <f t="shared" si="69"/>
        <v>0.16725688063158153</v>
      </c>
      <c r="I132" s="79">
        <f t="shared" si="58"/>
        <v>3.4293644797399319</v>
      </c>
      <c r="J132" s="79">
        <f t="shared" si="50"/>
        <v>3.7025862439417114</v>
      </c>
      <c r="K132" s="75">
        <v>21972184</v>
      </c>
      <c r="L132" s="76">
        <v>110029186.05999997</v>
      </c>
      <c r="M132" s="76">
        <v>370542.21999999986</v>
      </c>
      <c r="N132" s="76">
        <v>2872165.209999999</v>
      </c>
      <c r="O132" s="76">
        <v>11374744.739999998</v>
      </c>
      <c r="P132" s="77">
        <v>14617452.169999998</v>
      </c>
      <c r="Q132" s="83">
        <f t="shared" si="70"/>
        <v>0.13285067983715668</v>
      </c>
      <c r="R132" s="79">
        <f t="shared" si="59"/>
        <v>5.0076581399463969</v>
      </c>
      <c r="S132" s="82">
        <f t="shared" si="51"/>
        <v>5.1552405300265081</v>
      </c>
      <c r="T132" s="76">
        <v>5512251</v>
      </c>
      <c r="U132" s="76">
        <v>51128675.399999999</v>
      </c>
      <c r="V132" s="76">
        <v>6755811.9100000029</v>
      </c>
      <c r="W132" s="76">
        <v>820611.98999999976</v>
      </c>
      <c r="X132" s="76">
        <v>4271390.3600000003</v>
      </c>
      <c r="Y132" s="69">
        <v>11847814.259999994</v>
      </c>
      <c r="Z132" s="83">
        <f t="shared" si="74"/>
        <v>0.23172542936639415</v>
      </c>
      <c r="AA132" s="79">
        <f t="shared" si="61"/>
        <v>9.2754621297179671</v>
      </c>
      <c r="AB132" s="87">
        <f>(U132+V132+W132)/T132</f>
        <v>10.649932178342388</v>
      </c>
      <c r="AC132" s="76">
        <v>36191684</v>
      </c>
      <c r="AD132" s="76">
        <v>120320466.28999999</v>
      </c>
      <c r="AE132" s="76">
        <v>441126.16000000003</v>
      </c>
      <c r="AF132" s="76">
        <v>19622672.560000006</v>
      </c>
      <c r="AG132" s="76">
        <v>10875070.289999995</v>
      </c>
      <c r="AH132" s="81">
        <v>30938869.010000002</v>
      </c>
      <c r="AI132" s="85">
        <f t="shared" si="71"/>
        <v>0.25713721001903544</v>
      </c>
      <c r="AJ132" s="79">
        <f t="shared" si="63"/>
        <v>3.3245335113447605</v>
      </c>
      <c r="AK132" s="79">
        <f t="shared" si="53"/>
        <v>3.8789094480931032</v>
      </c>
      <c r="AL132" s="86">
        <v>23125797</v>
      </c>
      <c r="AM132" s="77">
        <v>70580452.449999973</v>
      </c>
      <c r="AN132" s="77">
        <v>484277.36000000004</v>
      </c>
      <c r="AO132" s="77">
        <v>14923392.560000002</v>
      </c>
      <c r="AP132" s="77">
        <v>6806314.3099999996</v>
      </c>
      <c r="AQ132" s="77">
        <v>22213984.23</v>
      </c>
      <c r="AR132" s="78">
        <f t="shared" si="72"/>
        <v>0.31473281140747361</v>
      </c>
      <c r="AS132" s="79">
        <f t="shared" si="64"/>
        <v>3.0520224859709688</v>
      </c>
      <c r="AT132" s="82">
        <f t="shared" si="54"/>
        <v>3.7182771417564537</v>
      </c>
      <c r="AU132" s="77">
        <v>7341169</v>
      </c>
      <c r="AV132" s="77">
        <v>126028320.12999998</v>
      </c>
      <c r="AW132" s="77">
        <v>25583678.119999997</v>
      </c>
      <c r="AX132" s="77">
        <v>1442011.8800000001</v>
      </c>
      <c r="AY132" s="77">
        <v>11265689.900000004</v>
      </c>
      <c r="AZ132" s="77">
        <v>38291379.900000021</v>
      </c>
      <c r="BA132" s="83">
        <f t="shared" si="75"/>
        <v>0.30383155040471799</v>
      </c>
      <c r="BB132" s="79">
        <f t="shared" si="66"/>
        <v>17.167336718443615</v>
      </c>
      <c r="BC132" s="79">
        <f t="shared" si="56"/>
        <v>20.848724519214851</v>
      </c>
      <c r="BD132" s="86">
        <v>30468539</v>
      </c>
      <c r="BE132" s="110">
        <v>2149707</v>
      </c>
      <c r="BF132" s="88">
        <v>6828560.8600000003</v>
      </c>
      <c r="BG132" s="77">
        <v>0</v>
      </c>
      <c r="BH132" s="88">
        <v>778670.80999999994</v>
      </c>
      <c r="BI132" s="88">
        <v>2181.3500000000004</v>
      </c>
      <c r="BJ132" s="88">
        <v>780852.16</v>
      </c>
      <c r="BK132" s="78">
        <f t="shared" si="73"/>
        <v>0.11435091170879599</v>
      </c>
      <c r="BL132" s="79">
        <f t="shared" si="68"/>
        <v>3.1765077101204957</v>
      </c>
      <c r="BM132" s="87">
        <f t="shared" si="55"/>
        <v>3.5387295431423911</v>
      </c>
      <c r="BN132" s="76"/>
      <c r="BO132" s="76"/>
      <c r="BP132" s="77"/>
      <c r="BQ132" s="77"/>
      <c r="BR132" s="77"/>
      <c r="BS132" s="77"/>
      <c r="BT132" s="89"/>
      <c r="BU132" s="79"/>
      <c r="BV132" s="82"/>
    </row>
    <row r="133" spans="1:74">
      <c r="A133" s="7">
        <v>40513</v>
      </c>
      <c r="B133" s="75">
        <v>8194666</v>
      </c>
      <c r="C133" s="76">
        <v>35915124.160000004</v>
      </c>
      <c r="D133" s="76">
        <v>1096322.7900000003</v>
      </c>
      <c r="E133" s="76">
        <v>1497457.9099999992</v>
      </c>
      <c r="F133" s="76">
        <v>3181605.439999999</v>
      </c>
      <c r="G133" s="77">
        <v>5775386.1399999987</v>
      </c>
      <c r="H133" s="83">
        <f t="shared" si="69"/>
        <v>0.16080652023562428</v>
      </c>
      <c r="I133" s="79">
        <f t="shared" si="58"/>
        <v>4.3827441118405561</v>
      </c>
      <c r="J133" s="79">
        <f t="shared" si="50"/>
        <v>4.6992647241510515</v>
      </c>
      <c r="K133" s="75">
        <v>22174975</v>
      </c>
      <c r="L133" s="76">
        <v>128078616.15999995</v>
      </c>
      <c r="M133" s="76">
        <v>313349.9200000001</v>
      </c>
      <c r="N133" s="76">
        <v>2890409.9299999997</v>
      </c>
      <c r="O133" s="76">
        <v>13290168.01</v>
      </c>
      <c r="P133" s="77">
        <v>16493927.860000001</v>
      </c>
      <c r="Q133" s="83">
        <f t="shared" si="70"/>
        <v>0.12877971635323771</v>
      </c>
      <c r="R133" s="79">
        <f t="shared" si="59"/>
        <v>5.775817837900604</v>
      </c>
      <c r="S133" s="82">
        <f t="shared" si="51"/>
        <v>5.9202942059686636</v>
      </c>
      <c r="T133" s="76">
        <v>5589460</v>
      </c>
      <c r="U133" s="76">
        <v>50717838.460000023</v>
      </c>
      <c r="V133" s="76">
        <v>6297896.4100000001</v>
      </c>
      <c r="W133" s="76">
        <v>848788.20000000007</v>
      </c>
      <c r="X133" s="76">
        <v>4195795.47</v>
      </c>
      <c r="Y133" s="69">
        <v>11342480.080000002</v>
      </c>
      <c r="Z133" s="83">
        <f t="shared" si="74"/>
        <v>0.22363886995983773</v>
      </c>
      <c r="AA133" s="79">
        <f t="shared" si="61"/>
        <v>9.0738351218185702</v>
      </c>
      <c r="AB133" s="87">
        <f t="shared" ref="AB133:AB139" si="76">(U133+V133+W133)/T133</f>
        <v>10.35243531038777</v>
      </c>
      <c r="AC133" s="76">
        <v>37207687</v>
      </c>
      <c r="AD133" s="76">
        <v>157962859.63999999</v>
      </c>
      <c r="AE133" s="76">
        <v>426033.71000000008</v>
      </c>
      <c r="AF133" s="76">
        <v>22773073.160000004</v>
      </c>
      <c r="AG133" s="76">
        <v>14582557.550000001</v>
      </c>
      <c r="AH133" s="81">
        <v>37781664.420000002</v>
      </c>
      <c r="AI133" s="85">
        <f t="shared" si="71"/>
        <v>0.2391806814975688</v>
      </c>
      <c r="AJ133" s="79">
        <f t="shared" si="63"/>
        <v>4.2454361551686883</v>
      </c>
      <c r="AK133" s="82">
        <f t="shared" si="53"/>
        <v>4.8689392197370394</v>
      </c>
      <c r="AL133" s="77">
        <v>24303670</v>
      </c>
      <c r="AM133" s="77">
        <v>95900125.220000014</v>
      </c>
      <c r="AN133" s="77">
        <v>505927.67999999993</v>
      </c>
      <c r="AO133" s="77">
        <v>16595731.929999996</v>
      </c>
      <c r="AP133" s="77">
        <v>9582403.2499999981</v>
      </c>
      <c r="AQ133" s="77">
        <v>26684062.859999999</v>
      </c>
      <c r="AR133" s="78">
        <f t="shared" si="72"/>
        <v>0.27824846733813258</v>
      </c>
      <c r="AS133" s="79">
        <f t="shared" si="64"/>
        <v>3.9459112644304342</v>
      </c>
      <c r="AT133" s="82">
        <f t="shared" si="54"/>
        <v>4.6495769910470317</v>
      </c>
      <c r="AU133" s="77">
        <v>7218909</v>
      </c>
      <c r="AV133" s="77">
        <v>128635494.94999997</v>
      </c>
      <c r="AW133" s="77">
        <v>26378907.460000001</v>
      </c>
      <c r="AX133" s="77">
        <v>1546631.76</v>
      </c>
      <c r="AY133" s="77">
        <v>11507303.180000003</v>
      </c>
      <c r="AZ133" s="77">
        <v>39432842.399999991</v>
      </c>
      <c r="BA133" s="83">
        <f t="shared" si="75"/>
        <v>0.3065471347183556</v>
      </c>
      <c r="BB133" s="79">
        <f t="shared" si="66"/>
        <v>17.819243177881862</v>
      </c>
      <c r="BC133" s="79">
        <f t="shared" si="56"/>
        <v>21.68763093841465</v>
      </c>
      <c r="BD133" s="86">
        <v>31737431</v>
      </c>
      <c r="BE133" s="110">
        <v>2217401</v>
      </c>
      <c r="BF133" s="88">
        <v>9351523.2400000002</v>
      </c>
      <c r="BG133" s="77">
        <v>0</v>
      </c>
      <c r="BH133" s="88">
        <v>811743.16999999993</v>
      </c>
      <c r="BI133" s="88">
        <v>2999.06</v>
      </c>
      <c r="BJ133" s="88">
        <v>814742.23</v>
      </c>
      <c r="BK133" s="78">
        <f t="shared" si="73"/>
        <v>8.7124012750675675E-2</v>
      </c>
      <c r="BL133" s="79">
        <f t="shared" si="68"/>
        <v>4.2173351775344203</v>
      </c>
      <c r="BM133" s="87">
        <f t="shared" si="55"/>
        <v>4.5834138299748224</v>
      </c>
      <c r="BN133" s="76">
        <v>2108</v>
      </c>
      <c r="BO133" s="76">
        <v>16246.09</v>
      </c>
      <c r="BP133" s="77">
        <v>0</v>
      </c>
      <c r="BQ133" s="77">
        <v>6067.08</v>
      </c>
      <c r="BR133" s="77">
        <v>0</v>
      </c>
      <c r="BS133" s="77">
        <v>6067.08</v>
      </c>
      <c r="BT133" s="89">
        <f t="shared" ref="BT133:BT139" si="77">BS133/BO133</f>
        <v>0.37344862671572049</v>
      </c>
      <c r="BU133" s="79">
        <f t="shared" ref="BU133:BU139" si="78">BO133/BN133</f>
        <v>7.7068738140417459</v>
      </c>
      <c r="BV133" s="82">
        <f t="shared" ref="BV133:BV139" si="79">(BO133+BP133+BQ133)/BN133</f>
        <v>10.584995256166982</v>
      </c>
    </row>
    <row r="134" spans="1:74">
      <c r="A134" s="7">
        <v>40544</v>
      </c>
      <c r="B134" s="75">
        <v>7730068</v>
      </c>
      <c r="C134" s="70">
        <v>32943296.620000001</v>
      </c>
      <c r="D134" s="70">
        <v>1075307.32</v>
      </c>
      <c r="E134" s="70">
        <v>1372188.0399999998</v>
      </c>
      <c r="F134" s="70">
        <v>2851594.2800000012</v>
      </c>
      <c r="G134" s="77">
        <v>5299089.6400000006</v>
      </c>
      <c r="H134" s="83">
        <f t="shared" si="69"/>
        <v>0.16085486832495394</v>
      </c>
      <c r="I134" s="79">
        <f t="shared" si="58"/>
        <v>4.2617085153714047</v>
      </c>
      <c r="J134" s="82">
        <f t="shared" si="50"/>
        <v>4.5783286744696161</v>
      </c>
      <c r="K134" s="70">
        <v>22323924</v>
      </c>
      <c r="L134" s="70">
        <v>126704860.26999997</v>
      </c>
      <c r="M134" s="70">
        <v>307981.49000000011</v>
      </c>
      <c r="N134" s="70">
        <v>2994821.36</v>
      </c>
      <c r="O134" s="70">
        <v>13104056.950000005</v>
      </c>
      <c r="P134" s="77">
        <v>16406859.800000001</v>
      </c>
      <c r="Q134" s="83">
        <f t="shared" si="70"/>
        <v>0.12948879597071516</v>
      </c>
      <c r="R134" s="79">
        <f t="shared" si="59"/>
        <v>5.6757432192476545</v>
      </c>
      <c r="S134" s="82">
        <f t="shared" si="51"/>
        <v>5.8236922469365133</v>
      </c>
      <c r="T134" s="70">
        <v>5823790</v>
      </c>
      <c r="U134" s="70">
        <v>50562338.500000015</v>
      </c>
      <c r="V134" s="70">
        <v>6034279.8399999999</v>
      </c>
      <c r="W134" s="70">
        <v>784965.34999999963</v>
      </c>
      <c r="X134" s="70">
        <v>4197244.919999999</v>
      </c>
      <c r="Y134" s="69">
        <v>11016490.109999996</v>
      </c>
      <c r="Z134" s="83">
        <f t="shared" si="74"/>
        <v>0.21787936311529563</v>
      </c>
      <c r="AA134" s="79">
        <f t="shared" si="61"/>
        <v>8.6820332635620474</v>
      </c>
      <c r="AB134" s="87">
        <f t="shared" si="76"/>
        <v>9.85296236471439</v>
      </c>
      <c r="AC134" s="70">
        <v>33753860</v>
      </c>
      <c r="AD134" s="70">
        <v>136177165.90999997</v>
      </c>
      <c r="AE134" s="70">
        <v>323915.88</v>
      </c>
      <c r="AF134" s="70">
        <v>20860886.790000007</v>
      </c>
      <c r="AG134" s="70">
        <v>12413402.220000001</v>
      </c>
      <c r="AH134" s="81">
        <v>33598204.890000001</v>
      </c>
      <c r="AI134" s="85">
        <f t="shared" si="71"/>
        <v>0.24672421889147839</v>
      </c>
      <c r="AJ134" s="79">
        <f t="shared" si="63"/>
        <v>4.0344175720939761</v>
      </c>
      <c r="AK134" s="82">
        <f t="shared" si="53"/>
        <v>4.6620436471562066</v>
      </c>
      <c r="AL134" s="73">
        <v>21276488</v>
      </c>
      <c r="AM134" s="73">
        <v>80370947.670000017</v>
      </c>
      <c r="AN134" s="73">
        <v>460868.93999999994</v>
      </c>
      <c r="AO134" s="73">
        <v>15052338.65</v>
      </c>
      <c r="AP134" s="73">
        <v>8004528.8899999997</v>
      </c>
      <c r="AQ134" s="77">
        <v>23517736.480000008</v>
      </c>
      <c r="AR134" s="78">
        <f t="shared" si="72"/>
        <v>0.29261489582731959</v>
      </c>
      <c r="AS134" s="79">
        <f t="shared" si="64"/>
        <v>3.7774536695153831</v>
      </c>
      <c r="AT134" s="82">
        <f t="shared" si="54"/>
        <v>4.5065781185315936</v>
      </c>
      <c r="AU134" s="73">
        <v>6798944</v>
      </c>
      <c r="AV134" s="73">
        <v>110009662.55999999</v>
      </c>
      <c r="AW134" s="73">
        <v>22320769.160000004</v>
      </c>
      <c r="AX134" s="73">
        <v>1284279.17</v>
      </c>
      <c r="AY134" s="73">
        <v>9968111.6699999981</v>
      </c>
      <c r="AZ134" s="77">
        <v>33573160.000000007</v>
      </c>
      <c r="BA134" s="83">
        <f t="shared" si="75"/>
        <v>0.30518373767112489</v>
      </c>
      <c r="BB134" s="79">
        <f t="shared" si="66"/>
        <v>16.180404274546163</v>
      </c>
      <c r="BC134" s="79">
        <f t="shared" si="56"/>
        <v>19.652274072267694</v>
      </c>
      <c r="BD134" s="86">
        <v>28041574</v>
      </c>
      <c r="BE134" s="110">
        <v>2219890</v>
      </c>
      <c r="BF134" s="88">
        <v>9064630.7699999996</v>
      </c>
      <c r="BG134" s="77">
        <v>0</v>
      </c>
      <c r="BH134" s="88">
        <v>812139.21</v>
      </c>
      <c r="BI134" s="88">
        <v>2850.44</v>
      </c>
      <c r="BJ134" s="88">
        <v>814989.64999999991</v>
      </c>
      <c r="BK134" s="78">
        <f t="shared" si="73"/>
        <v>8.9908753117364973E-2</v>
      </c>
      <c r="BL134" s="79">
        <f t="shared" si="68"/>
        <v>4.083369342625085</v>
      </c>
      <c r="BM134" s="87">
        <f t="shared" si="55"/>
        <v>4.4492159431323177</v>
      </c>
      <c r="BN134" s="76">
        <v>53326</v>
      </c>
      <c r="BO134" s="70">
        <v>58813.25</v>
      </c>
      <c r="BP134" s="73">
        <v>0</v>
      </c>
      <c r="BQ134" s="73">
        <v>21935.489999999998</v>
      </c>
      <c r="BR134" s="73">
        <v>0</v>
      </c>
      <c r="BS134" s="77">
        <v>21935.489999999998</v>
      </c>
      <c r="BT134" s="89">
        <f t="shared" si="77"/>
        <v>0.37296850624646655</v>
      </c>
      <c r="BU134" s="79">
        <f t="shared" si="78"/>
        <v>1.102900086261861</v>
      </c>
      <c r="BV134" s="82">
        <f t="shared" si="79"/>
        <v>1.5142470839740463</v>
      </c>
    </row>
    <row r="135" spans="1:74">
      <c r="A135" s="7">
        <v>40575</v>
      </c>
      <c r="B135" s="75">
        <v>5356661</v>
      </c>
      <c r="C135" s="70">
        <v>23549122.759999998</v>
      </c>
      <c r="D135" s="70">
        <v>676216.33000000007</v>
      </c>
      <c r="E135" s="70">
        <v>1011994.1299999999</v>
      </c>
      <c r="F135" s="70">
        <v>2137066.1600000006</v>
      </c>
      <c r="G135" s="77">
        <v>3825276.620000001</v>
      </c>
      <c r="H135" s="83">
        <f t="shared" si="69"/>
        <v>0.16243817907720659</v>
      </c>
      <c r="I135" s="79">
        <f t="shared" si="58"/>
        <v>4.3962316749183863</v>
      </c>
      <c r="J135" s="82">
        <f t="shared" si="50"/>
        <v>4.7113926417968202</v>
      </c>
      <c r="K135" s="70">
        <v>16228293</v>
      </c>
      <c r="L135" s="70">
        <v>89926549.680000022</v>
      </c>
      <c r="M135" s="70">
        <v>265462.06000000006</v>
      </c>
      <c r="N135" s="70">
        <v>2473618.4899999998</v>
      </c>
      <c r="O135" s="70">
        <v>9389155.3799999971</v>
      </c>
      <c r="P135" s="77">
        <v>12128235.930000003</v>
      </c>
      <c r="Q135" s="83">
        <f t="shared" si="70"/>
        <v>0.13486824495277355</v>
      </c>
      <c r="R135" s="79">
        <f t="shared" si="59"/>
        <v>5.5413437309765126</v>
      </c>
      <c r="S135" s="82">
        <f t="shared" si="51"/>
        <v>5.7101279986749081</v>
      </c>
      <c r="T135" s="70">
        <v>4650958</v>
      </c>
      <c r="U135" s="70">
        <v>31532196.540000003</v>
      </c>
      <c r="V135" s="70">
        <v>3872526.4000000004</v>
      </c>
      <c r="W135" s="70">
        <v>561661.01000000013</v>
      </c>
      <c r="X135" s="70">
        <v>2752413.46</v>
      </c>
      <c r="Y135" s="69">
        <v>7186600.8699999992</v>
      </c>
      <c r="Z135" s="83">
        <f t="shared" si="74"/>
        <v>0.22791310655708599</v>
      </c>
      <c r="AA135" s="79">
        <f t="shared" si="61"/>
        <v>6.7797207672053803</v>
      </c>
      <c r="AB135" s="87">
        <f t="shared" si="76"/>
        <v>7.7331130382170734</v>
      </c>
      <c r="AC135" s="70">
        <v>31990479</v>
      </c>
      <c r="AD135" s="70">
        <v>135341445.57999998</v>
      </c>
      <c r="AE135" s="70">
        <v>282006.19999999995</v>
      </c>
      <c r="AF135" s="70">
        <v>20234821.260000005</v>
      </c>
      <c r="AG135" s="70">
        <v>12451528.280000005</v>
      </c>
      <c r="AH135" s="81">
        <v>32968355.740000006</v>
      </c>
      <c r="AI135" s="85">
        <f t="shared" si="71"/>
        <v>0.24359393827009551</v>
      </c>
      <c r="AJ135" s="79">
        <f t="shared" si="63"/>
        <v>4.2306789335664519</v>
      </c>
      <c r="AK135" s="82">
        <f t="shared" si="53"/>
        <v>4.8720206108823803</v>
      </c>
      <c r="AL135" s="73">
        <v>20160282</v>
      </c>
      <c r="AM135" s="73">
        <v>79094919.869999975</v>
      </c>
      <c r="AN135" s="73">
        <v>416580.39999999997</v>
      </c>
      <c r="AO135" s="73">
        <v>14285405.120000005</v>
      </c>
      <c r="AP135" s="73">
        <v>7891392.0099999998</v>
      </c>
      <c r="AQ135" s="77">
        <v>22593377.529999994</v>
      </c>
      <c r="AR135" s="78">
        <f t="shared" si="72"/>
        <v>0.28564890851567154</v>
      </c>
      <c r="AS135" s="79">
        <f t="shared" si="64"/>
        <v>3.923304240982342</v>
      </c>
      <c r="AT135" s="82">
        <f t="shared" si="54"/>
        <v>4.6525591948564999</v>
      </c>
      <c r="AU135" s="73">
        <v>6189476</v>
      </c>
      <c r="AV135" s="73">
        <v>113152897.44000001</v>
      </c>
      <c r="AW135" s="73">
        <v>21850363.780000001</v>
      </c>
      <c r="AX135" s="73">
        <v>1392711.35</v>
      </c>
      <c r="AY135" s="73">
        <v>10350813.920000002</v>
      </c>
      <c r="AZ135" s="77">
        <v>33593889.049999997</v>
      </c>
      <c r="BA135" s="83">
        <f t="shared" si="75"/>
        <v>0.29688934008794032</v>
      </c>
      <c r="BB135" s="79">
        <f t="shared" si="66"/>
        <v>18.281498698758991</v>
      </c>
      <c r="BC135" s="79">
        <f t="shared" si="56"/>
        <v>22.036756030720536</v>
      </c>
      <c r="BD135" s="86">
        <v>27016763</v>
      </c>
      <c r="BE135" s="110">
        <v>1938562</v>
      </c>
      <c r="BF135" s="88">
        <v>8425856.5999999996</v>
      </c>
      <c r="BG135" s="77">
        <v>0</v>
      </c>
      <c r="BH135" s="88">
        <v>770818.70000000007</v>
      </c>
      <c r="BI135" s="88">
        <v>2654.22</v>
      </c>
      <c r="BJ135" s="88">
        <v>773472.92</v>
      </c>
      <c r="BK135" s="78">
        <f t="shared" si="73"/>
        <v>9.1797541391815299E-2</v>
      </c>
      <c r="BL135" s="79">
        <f t="shared" si="68"/>
        <v>4.3464467992254052</v>
      </c>
      <c r="BM135" s="87">
        <f t="shared" si="55"/>
        <v>4.7440707596661849</v>
      </c>
      <c r="BN135" s="76">
        <v>2604</v>
      </c>
      <c r="BO135" s="70">
        <v>32495.729999999996</v>
      </c>
      <c r="BP135" s="73">
        <v>0</v>
      </c>
      <c r="BQ135" s="73">
        <v>13806.93</v>
      </c>
      <c r="BR135" s="73">
        <v>0</v>
      </c>
      <c r="BS135" s="77">
        <v>13806.93</v>
      </c>
      <c r="BT135" s="89">
        <f t="shared" si="77"/>
        <v>0.4248844386631721</v>
      </c>
      <c r="BU135" s="79">
        <f t="shared" si="78"/>
        <v>12.479158986175113</v>
      </c>
      <c r="BV135" s="82">
        <f t="shared" si="79"/>
        <v>17.781359447004608</v>
      </c>
    </row>
    <row r="136" spans="1:74">
      <c r="A136" s="7">
        <v>40603</v>
      </c>
      <c r="B136" s="75">
        <v>8078530</v>
      </c>
      <c r="C136" s="70">
        <v>32789736.290000007</v>
      </c>
      <c r="D136" s="70">
        <v>1189242.55</v>
      </c>
      <c r="E136" s="70">
        <v>1352616.36</v>
      </c>
      <c r="F136" s="70">
        <v>2940864.6600000006</v>
      </c>
      <c r="G136" s="77">
        <v>5482723.5699999975</v>
      </c>
      <c r="H136" s="83">
        <f t="shared" si="69"/>
        <v>0.16720852895886454</v>
      </c>
      <c r="I136" s="79">
        <f t="shared" si="58"/>
        <v>4.058874113235948</v>
      </c>
      <c r="J136" s="82">
        <f t="shared" si="50"/>
        <v>4.3735178553523975</v>
      </c>
      <c r="K136" s="70">
        <v>22208158</v>
      </c>
      <c r="L136" s="70">
        <v>128981994.76000004</v>
      </c>
      <c r="M136" s="70">
        <v>343515.18999999994</v>
      </c>
      <c r="N136" s="70">
        <v>2890094.6599999997</v>
      </c>
      <c r="O136" s="70">
        <v>13207596.01</v>
      </c>
      <c r="P136" s="77">
        <v>16441205.860000003</v>
      </c>
      <c r="Q136" s="83">
        <f t="shared" si="70"/>
        <v>0.1274689997669253</v>
      </c>
      <c r="R136" s="79">
        <f t="shared" si="59"/>
        <v>5.8078655041989542</v>
      </c>
      <c r="S136" s="82">
        <f t="shared" si="51"/>
        <v>5.9534700991410467</v>
      </c>
      <c r="T136" s="70">
        <v>6598290</v>
      </c>
      <c r="U136" s="70">
        <v>58702486.679999992</v>
      </c>
      <c r="V136" s="70">
        <v>7200920.9699999997</v>
      </c>
      <c r="W136" s="70">
        <v>789872.98999999987</v>
      </c>
      <c r="X136" s="70">
        <v>4869039.1800000016</v>
      </c>
      <c r="Y136" s="69">
        <v>12859833.140000001</v>
      </c>
      <c r="Z136" s="83">
        <f t="shared" si="74"/>
        <v>0.21906794528316567</v>
      </c>
      <c r="AA136" s="79">
        <f t="shared" si="61"/>
        <v>8.8966211973102105</v>
      </c>
      <c r="AB136" s="87">
        <f t="shared" si="76"/>
        <v>10.107661324373435</v>
      </c>
      <c r="AC136" s="70">
        <v>38096536</v>
      </c>
      <c r="AD136" s="70">
        <v>147258605.47000003</v>
      </c>
      <c r="AE136" s="70">
        <v>375208.6</v>
      </c>
      <c r="AF136" s="70">
        <v>22224530.809999991</v>
      </c>
      <c r="AG136" s="70">
        <v>13522496.010000002</v>
      </c>
      <c r="AH136" s="81">
        <v>36122235.420000002</v>
      </c>
      <c r="AI136" s="85">
        <f t="shared" si="71"/>
        <v>0.2452979593600656</v>
      </c>
      <c r="AJ136" s="79">
        <f t="shared" si="63"/>
        <v>3.8654066991812597</v>
      </c>
      <c r="AK136" s="82">
        <f t="shared" si="53"/>
        <v>4.458629647587907</v>
      </c>
      <c r="AL136" s="73">
        <v>23106336</v>
      </c>
      <c r="AM136" s="73">
        <v>82600252.549999967</v>
      </c>
      <c r="AN136" s="73">
        <v>492869.97000000009</v>
      </c>
      <c r="AO136" s="73">
        <v>15451179.529999999</v>
      </c>
      <c r="AP136" s="73">
        <v>8131028.9800000004</v>
      </c>
      <c r="AQ136" s="77">
        <v>24075078.480000004</v>
      </c>
      <c r="AR136" s="78">
        <f t="shared" si="72"/>
        <v>0.29146495000637879</v>
      </c>
      <c r="AS136" s="79">
        <f t="shared" si="64"/>
        <v>3.5747879953792747</v>
      </c>
      <c r="AT136" s="82">
        <f t="shared" si="54"/>
        <v>4.26481732326579</v>
      </c>
      <c r="AU136" s="73">
        <v>7448000</v>
      </c>
      <c r="AV136" s="73">
        <v>146321564.79000002</v>
      </c>
      <c r="AW136" s="73">
        <v>28269213.820000011</v>
      </c>
      <c r="AX136" s="73">
        <v>1590055.5499999998</v>
      </c>
      <c r="AY136" s="73">
        <v>13344358.51</v>
      </c>
      <c r="AZ136" s="77">
        <v>43203627.879999995</v>
      </c>
      <c r="BA136" s="83">
        <f t="shared" si="75"/>
        <v>0.29526493884893606</v>
      </c>
      <c r="BB136" s="79">
        <f t="shared" si="66"/>
        <v>19.645752522824921</v>
      </c>
      <c r="BC136" s="79">
        <f t="shared" ref="BC136:BC163" si="80">(AV136+AW136+AX136)/AU136</f>
        <v>23.654784393125677</v>
      </c>
      <c r="BD136" s="86">
        <v>31412533</v>
      </c>
      <c r="BE136" s="110">
        <v>2193171</v>
      </c>
      <c r="BF136" s="88">
        <v>8304122.6499999994</v>
      </c>
      <c r="BG136" s="77">
        <v>0</v>
      </c>
      <c r="BH136" s="88">
        <v>791035.85</v>
      </c>
      <c r="BI136" s="88">
        <v>2574.42</v>
      </c>
      <c r="BJ136" s="88">
        <v>793610.27</v>
      </c>
      <c r="BK136" s="78">
        <f t="shared" si="73"/>
        <v>9.5568225982307728E-2</v>
      </c>
      <c r="BL136" s="79">
        <f t="shared" si="68"/>
        <v>3.786354392794725</v>
      </c>
      <c r="BM136" s="87">
        <f t="shared" si="55"/>
        <v>4.1470357304560386</v>
      </c>
      <c r="BN136" s="76">
        <v>3432</v>
      </c>
      <c r="BO136" s="70">
        <v>40718.9</v>
      </c>
      <c r="BP136" s="73">
        <v>0</v>
      </c>
      <c r="BQ136" s="73">
        <v>13816.12</v>
      </c>
      <c r="BR136" s="73">
        <v>0</v>
      </c>
      <c r="BS136" s="77">
        <v>13816.12</v>
      </c>
      <c r="BT136" s="89">
        <f t="shared" si="77"/>
        <v>0.33930484369666175</v>
      </c>
      <c r="BU136" s="79">
        <f t="shared" si="78"/>
        <v>11.864481351981352</v>
      </c>
      <c r="BV136" s="82">
        <f t="shared" si="79"/>
        <v>15.890157342657345</v>
      </c>
    </row>
    <row r="137" spans="1:74">
      <c r="A137" s="7">
        <v>40634</v>
      </c>
      <c r="B137" s="70">
        <v>7951101</v>
      </c>
      <c r="C137" s="70">
        <v>34887086.370000005</v>
      </c>
      <c r="D137" s="70">
        <v>1412808.4099999995</v>
      </c>
      <c r="E137" s="70">
        <v>1231674.7400000002</v>
      </c>
      <c r="F137" s="70">
        <v>3094605.7299999995</v>
      </c>
      <c r="G137" s="77">
        <v>5739088.8800000027</v>
      </c>
      <c r="H137" s="83">
        <f t="shared" si="69"/>
        <v>0.16450467714997094</v>
      </c>
      <c r="I137" s="79">
        <f t="shared" si="58"/>
        <v>4.3877050951811585</v>
      </c>
      <c r="J137" s="82">
        <f t="shared" si="50"/>
        <v>4.7202984240798855</v>
      </c>
      <c r="K137" s="70">
        <v>20842185</v>
      </c>
      <c r="L137" s="70">
        <v>128040872.79000002</v>
      </c>
      <c r="M137" s="70">
        <v>353590.62</v>
      </c>
      <c r="N137" s="70">
        <v>2644955.14</v>
      </c>
      <c r="O137" s="70">
        <v>13141585.439999999</v>
      </c>
      <c r="P137" s="77">
        <v>16140131.199999999</v>
      </c>
      <c r="Q137" s="83">
        <f t="shared" si="70"/>
        <v>0.12605452343699225</v>
      </c>
      <c r="R137" s="79">
        <f t="shared" si="59"/>
        <v>6.1433517066468806</v>
      </c>
      <c r="S137" s="82">
        <f t="shared" si="51"/>
        <v>6.2872207760366789</v>
      </c>
      <c r="T137" s="70">
        <v>5527843</v>
      </c>
      <c r="U137" s="70">
        <v>63493651.160000019</v>
      </c>
      <c r="V137" s="70">
        <v>7365026.6000000015</v>
      </c>
      <c r="W137" s="70">
        <v>754754.47000000009</v>
      </c>
      <c r="X137" s="70">
        <v>5316572.7299999995</v>
      </c>
      <c r="Y137" s="69">
        <v>13436353.800000003</v>
      </c>
      <c r="Z137" s="83">
        <f>Y137/U137</f>
        <v>0.21161728069695085</v>
      </c>
      <c r="AA137" s="79">
        <f>U137/T137</f>
        <v>11.486153126997278</v>
      </c>
      <c r="AB137" s="87">
        <f t="shared" si="76"/>
        <v>12.955040913788618</v>
      </c>
      <c r="AC137" s="70">
        <v>36189978</v>
      </c>
      <c r="AD137" s="70">
        <v>149946367.45999995</v>
      </c>
      <c r="AE137" s="70">
        <v>391120.29999999987</v>
      </c>
      <c r="AF137" s="70">
        <v>23579656.999999996</v>
      </c>
      <c r="AG137" s="70">
        <v>13639194.549999999</v>
      </c>
      <c r="AH137" s="81">
        <v>37609971.850000009</v>
      </c>
      <c r="AI137" s="85">
        <f t="shared" si="71"/>
        <v>0.25082282743550244</v>
      </c>
      <c r="AJ137" s="79">
        <f t="shared" si="63"/>
        <v>4.1433119263018048</v>
      </c>
      <c r="AK137" s="82">
        <f t="shared" si="53"/>
        <v>4.8056714695985709</v>
      </c>
      <c r="AL137" s="73">
        <v>21537250</v>
      </c>
      <c r="AM137" s="73">
        <v>83396043.899999991</v>
      </c>
      <c r="AN137" s="73">
        <v>489619.70999999996</v>
      </c>
      <c r="AO137" s="73">
        <v>15521190.999999998</v>
      </c>
      <c r="AP137" s="73">
        <v>8199089.46</v>
      </c>
      <c r="AQ137" s="77">
        <v>24209900.170000006</v>
      </c>
      <c r="AR137" s="78">
        <f t="shared" si="72"/>
        <v>0.29030034325165405</v>
      </c>
      <c r="AS137" s="79">
        <f t="shared" si="64"/>
        <v>3.8721769910271733</v>
      </c>
      <c r="AT137" s="82">
        <f t="shared" si="54"/>
        <v>4.6155778760055242</v>
      </c>
      <c r="AU137" s="73">
        <v>7108476</v>
      </c>
      <c r="AV137" s="73">
        <v>150964010.36999997</v>
      </c>
      <c r="AW137" s="73">
        <v>27210979.230000004</v>
      </c>
      <c r="AX137" s="73">
        <v>1647012.97</v>
      </c>
      <c r="AY137" s="73">
        <v>13965350.979999999</v>
      </c>
      <c r="AZ137" s="77">
        <v>42823343.180000007</v>
      </c>
      <c r="BA137" s="83">
        <f t="shared" si="75"/>
        <v>0.28366590868276237</v>
      </c>
      <c r="BB137" s="79">
        <f t="shared" si="66"/>
        <v>21.237183662152052</v>
      </c>
      <c r="BC137" s="79">
        <f t="shared" si="80"/>
        <v>25.296843172854487</v>
      </c>
      <c r="BD137" s="86">
        <v>29271954</v>
      </c>
      <c r="BE137" s="110">
        <v>2110463</v>
      </c>
      <c r="BF137" s="88">
        <v>8927165.7599999998</v>
      </c>
      <c r="BG137" s="77">
        <v>0</v>
      </c>
      <c r="BH137" s="88">
        <v>796388.18</v>
      </c>
      <c r="BI137" s="88">
        <v>2758.7</v>
      </c>
      <c r="BJ137" s="88">
        <v>799146.88</v>
      </c>
      <c r="BK137" s="78">
        <f t="shared" si="73"/>
        <v>8.9518543901216871E-2</v>
      </c>
      <c r="BL137" s="79">
        <f t="shared" si="68"/>
        <v>4.2299560617741223</v>
      </c>
      <c r="BM137" s="87">
        <f t="shared" si="55"/>
        <v>4.6073084152624331</v>
      </c>
      <c r="BN137" s="70">
        <v>2032</v>
      </c>
      <c r="BO137" s="70">
        <v>21457.599999999999</v>
      </c>
      <c r="BP137" s="73">
        <v>0</v>
      </c>
      <c r="BQ137" s="73">
        <v>12506.7</v>
      </c>
      <c r="BR137" s="73">
        <v>0</v>
      </c>
      <c r="BS137" s="77">
        <v>12506.7</v>
      </c>
      <c r="BT137" s="89">
        <f t="shared" si="77"/>
        <v>0.58285642383118341</v>
      </c>
      <c r="BU137" s="79">
        <f t="shared" si="78"/>
        <v>10.559842519685038</v>
      </c>
      <c r="BV137" s="82">
        <f t="shared" si="79"/>
        <v>16.714714566929135</v>
      </c>
    </row>
    <row r="138" spans="1:74">
      <c r="A138" s="7">
        <v>40664</v>
      </c>
      <c r="B138" s="69">
        <v>7722324</v>
      </c>
      <c r="C138" s="69">
        <v>34638961.330000006</v>
      </c>
      <c r="D138" s="69">
        <v>1504946</v>
      </c>
      <c r="E138" s="69">
        <v>1058370.26</v>
      </c>
      <c r="F138" s="69">
        <v>3102445.6</v>
      </c>
      <c r="G138" s="77">
        <v>5665761.8599999994</v>
      </c>
      <c r="H138" s="83">
        <f t="shared" si="69"/>
        <v>0.16356615910111064</v>
      </c>
      <c r="I138" s="79">
        <f t="shared" si="58"/>
        <v>4.4855617725959185</v>
      </c>
      <c r="J138" s="82">
        <f t="shared" si="50"/>
        <v>4.8174976328369548</v>
      </c>
      <c r="K138" s="69">
        <v>21728568</v>
      </c>
      <c r="L138" s="69">
        <v>139370084.70000005</v>
      </c>
      <c r="M138" s="69">
        <v>307228.19999999995</v>
      </c>
      <c r="N138" s="69">
        <v>2564994.96</v>
      </c>
      <c r="O138" s="69">
        <v>14492937.689999999</v>
      </c>
      <c r="P138" s="77">
        <v>17365160.849999994</v>
      </c>
      <c r="Q138" s="83">
        <f t="shared" si="70"/>
        <v>0.12459747647695868</v>
      </c>
      <c r="R138" s="79">
        <f t="shared" si="59"/>
        <v>6.4141403473988738</v>
      </c>
      <c r="S138" s="82">
        <f t="shared" si="51"/>
        <v>6.5463268384736653</v>
      </c>
      <c r="T138" s="69">
        <v>5317856</v>
      </c>
      <c r="U138" s="69">
        <v>62666695.770000026</v>
      </c>
      <c r="V138" s="69">
        <v>8038044.3699999992</v>
      </c>
      <c r="W138" s="69">
        <v>755694.30999999994</v>
      </c>
      <c r="X138" s="69">
        <v>5173122.05</v>
      </c>
      <c r="Y138" s="69">
        <v>13966860.730000006</v>
      </c>
      <c r="Z138" s="83">
        <f>Y138/U138</f>
        <v>0.22287533367422668</v>
      </c>
      <c r="AA138" s="79">
        <f>U138/T138</f>
        <v>11.784203214603785</v>
      </c>
      <c r="AB138" s="87">
        <f t="shared" si="76"/>
        <v>13.437828036336455</v>
      </c>
      <c r="AC138" s="69">
        <v>37750574</v>
      </c>
      <c r="AD138" s="69">
        <v>159536362.67999998</v>
      </c>
      <c r="AE138" s="70">
        <v>401467.60000000009</v>
      </c>
      <c r="AF138" s="69">
        <v>25324772.450000003</v>
      </c>
      <c r="AG138" s="69">
        <v>14497520.789999999</v>
      </c>
      <c r="AH138" s="81">
        <v>40223760.839999959</v>
      </c>
      <c r="AI138" s="85">
        <f t="shared" si="71"/>
        <v>0.2521291081499788</v>
      </c>
      <c r="AJ138" s="79">
        <f t="shared" si="63"/>
        <v>4.2260645541442621</v>
      </c>
      <c r="AK138" s="82">
        <f t="shared" si="53"/>
        <v>4.9075439946952848</v>
      </c>
      <c r="AL138" s="71">
        <v>22723951</v>
      </c>
      <c r="AM138" s="71">
        <v>89679942.179999962</v>
      </c>
      <c r="AN138" s="71">
        <v>490876.64000000007</v>
      </c>
      <c r="AO138" s="71">
        <v>16553331.700000001</v>
      </c>
      <c r="AP138" s="71">
        <v>8855169.8900000025</v>
      </c>
      <c r="AQ138" s="77">
        <v>25899378.23</v>
      </c>
      <c r="AR138" s="78">
        <f t="shared" si="72"/>
        <v>0.2887978917071154</v>
      </c>
      <c r="AS138" s="79">
        <f t="shared" si="64"/>
        <v>3.9464942597350241</v>
      </c>
      <c r="AT138" s="82">
        <f t="shared" si="54"/>
        <v>4.6965490517031991</v>
      </c>
      <c r="AU138" s="71">
        <v>7444535</v>
      </c>
      <c r="AV138" s="71">
        <v>161803520.12999997</v>
      </c>
      <c r="AW138" s="71">
        <v>29729747.490000006</v>
      </c>
      <c r="AX138" s="71">
        <v>1735269.5300000003</v>
      </c>
      <c r="AY138" s="71">
        <v>14917716.260000005</v>
      </c>
      <c r="AZ138" s="77">
        <v>46382733.279999979</v>
      </c>
      <c r="BA138" s="83">
        <f t="shared" si="75"/>
        <v>0.28666084175878298</v>
      </c>
      <c r="BB138" s="79">
        <f t="shared" si="66"/>
        <v>21.734536828693795</v>
      </c>
      <c r="BC138" s="79">
        <f t="shared" si="80"/>
        <v>25.961129492977062</v>
      </c>
      <c r="BD138" s="86">
        <v>30891910</v>
      </c>
      <c r="BE138" s="111">
        <v>2104263</v>
      </c>
      <c r="BF138" s="106">
        <v>8935899.1400000006</v>
      </c>
      <c r="BG138" s="107">
        <v>0</v>
      </c>
      <c r="BH138" s="106">
        <v>766889.82</v>
      </c>
      <c r="BI138" s="106">
        <v>2769.39</v>
      </c>
      <c r="BJ138" s="88">
        <v>769659.21</v>
      </c>
      <c r="BK138" s="78">
        <f t="shared" si="73"/>
        <v>8.6131143373670616E-2</v>
      </c>
      <c r="BL138" s="79">
        <f t="shared" si="68"/>
        <v>4.2465695305197118</v>
      </c>
      <c r="BM138" s="87">
        <f t="shared" si="55"/>
        <v>4.6110153341098528</v>
      </c>
      <c r="BN138" s="69">
        <v>2733</v>
      </c>
      <c r="BO138" s="69">
        <v>30620.78</v>
      </c>
      <c r="BP138" s="71">
        <v>0</v>
      </c>
      <c r="BQ138" s="71">
        <v>13189.6</v>
      </c>
      <c r="BR138" s="71">
        <v>0</v>
      </c>
      <c r="BS138" s="77">
        <v>13189.6</v>
      </c>
      <c r="BT138" s="89">
        <f t="shared" si="77"/>
        <v>0.43074017056391123</v>
      </c>
      <c r="BU138" s="79">
        <f t="shared" si="78"/>
        <v>11.204090742773509</v>
      </c>
      <c r="BV138" s="82">
        <f t="shared" si="79"/>
        <v>16.030142700329307</v>
      </c>
    </row>
    <row r="139" spans="1:74">
      <c r="A139" s="7">
        <v>40695</v>
      </c>
      <c r="B139" s="69">
        <v>7625825</v>
      </c>
      <c r="C139" s="69">
        <v>34356644.269999988</v>
      </c>
      <c r="D139" s="69">
        <v>1465653.35</v>
      </c>
      <c r="E139" s="69">
        <v>1082815.9799999995</v>
      </c>
      <c r="F139" s="69">
        <v>3123483.6</v>
      </c>
      <c r="G139" s="77">
        <v>5671952.9299999997</v>
      </c>
      <c r="H139" s="83">
        <f t="shared" si="69"/>
        <v>0.16509042284297579</v>
      </c>
      <c r="I139" s="79">
        <f t="shared" si="58"/>
        <v>4.5053019535591217</v>
      </c>
      <c r="J139" s="82">
        <f t="shared" si="50"/>
        <v>4.8394912812712052</v>
      </c>
      <c r="K139" s="69">
        <v>21289327</v>
      </c>
      <c r="L139" s="69">
        <v>135565270.79000002</v>
      </c>
      <c r="M139" s="69">
        <v>439385.67</v>
      </c>
      <c r="N139" s="69">
        <v>2324838.8299999987</v>
      </c>
      <c r="O139" s="69">
        <v>14092228.329999996</v>
      </c>
      <c r="P139" s="77">
        <v>16856452.830000002</v>
      </c>
      <c r="Q139" s="83">
        <f t="shared" si="70"/>
        <v>0.12434196997335559</v>
      </c>
      <c r="R139" s="79">
        <f t="shared" si="59"/>
        <v>6.3677574584673353</v>
      </c>
      <c r="S139" s="82">
        <f t="shared" si="51"/>
        <v>6.4975983172225229</v>
      </c>
      <c r="T139" s="69">
        <v>5662349</v>
      </c>
      <c r="U139" s="69">
        <v>58085382.289999999</v>
      </c>
      <c r="V139" s="69">
        <v>7457110.5900000008</v>
      </c>
      <c r="W139" s="69">
        <v>751430.44000000006</v>
      </c>
      <c r="X139" s="69">
        <v>4817507.8999999994</v>
      </c>
      <c r="Y139" s="69">
        <v>13026048.929999996</v>
      </c>
      <c r="Z139" s="83">
        <f>Y139/U139</f>
        <v>0.22425692001070924</v>
      </c>
      <c r="AA139" s="79">
        <f>U139/T139</f>
        <v>10.258177708579955</v>
      </c>
      <c r="AB139" s="87">
        <f t="shared" si="76"/>
        <v>11.707848336441289</v>
      </c>
      <c r="AC139" s="69">
        <v>37147445</v>
      </c>
      <c r="AD139" s="69">
        <v>161598091.09</v>
      </c>
      <c r="AE139" s="70">
        <v>391711.31999999995</v>
      </c>
      <c r="AF139" s="69">
        <v>24283058.510000005</v>
      </c>
      <c r="AG139" s="69">
        <v>14008855.810000001</v>
      </c>
      <c r="AH139" s="81">
        <v>38683625.640000008</v>
      </c>
      <c r="AI139" s="85">
        <f t="shared" si="71"/>
        <v>0.23938169924578909</v>
      </c>
      <c r="AJ139" s="79">
        <f t="shared" si="63"/>
        <v>4.350180506088642</v>
      </c>
      <c r="AK139" s="82">
        <f t="shared" si="53"/>
        <v>5.0144191860301568</v>
      </c>
      <c r="AL139" s="71">
        <v>21692307</v>
      </c>
      <c r="AM139" s="71">
        <v>86728086.060000032</v>
      </c>
      <c r="AN139" s="71">
        <v>527141.42999999993</v>
      </c>
      <c r="AO139" s="71">
        <v>15019517.930000005</v>
      </c>
      <c r="AP139" s="71">
        <v>8627815.8600000013</v>
      </c>
      <c r="AQ139" s="77">
        <v>24174475.219999988</v>
      </c>
      <c r="AR139" s="78">
        <f t="shared" si="72"/>
        <v>0.27873871450680526</v>
      </c>
      <c r="AS139" s="79">
        <f t="shared" si="64"/>
        <v>3.9981033856841521</v>
      </c>
      <c r="AT139" s="82">
        <f t="shared" si="54"/>
        <v>4.7147933790536918</v>
      </c>
      <c r="AU139" s="71">
        <v>7230773</v>
      </c>
      <c r="AV139" s="71">
        <v>147800509.97999999</v>
      </c>
      <c r="AW139" s="71">
        <v>27762193.079999991</v>
      </c>
      <c r="AX139" s="71">
        <v>1685875.7599999998</v>
      </c>
      <c r="AY139" s="71">
        <v>13584648.319999997</v>
      </c>
      <c r="AZ139" s="77">
        <v>43032717.160000004</v>
      </c>
      <c r="BA139" s="83">
        <f t="shared" si="75"/>
        <v>0.29115405059037408</v>
      </c>
      <c r="BB139" s="79">
        <f t="shared" si="66"/>
        <v>20.44048540591718</v>
      </c>
      <c r="BC139" s="79">
        <f t="shared" si="80"/>
        <v>24.513088548070858</v>
      </c>
      <c r="BD139" s="86">
        <v>29206713</v>
      </c>
      <c r="BE139" s="111">
        <v>2081895</v>
      </c>
      <c r="BF139" s="106">
        <v>8973872.0100000016</v>
      </c>
      <c r="BG139" s="107">
        <v>0</v>
      </c>
      <c r="BH139" s="106">
        <v>773912.71</v>
      </c>
      <c r="BI139" s="106">
        <v>2732.4100000000003</v>
      </c>
      <c r="BJ139" s="88">
        <v>776645.12</v>
      </c>
      <c r="BK139" s="78">
        <f t="shared" si="73"/>
        <v>8.6545152319372098E-2</v>
      </c>
      <c r="BL139" s="79">
        <f t="shared" si="68"/>
        <v>4.3104344887710484</v>
      </c>
      <c r="BM139" s="87">
        <f t="shared" si="55"/>
        <v>4.6821692352400106</v>
      </c>
      <c r="BN139" s="69">
        <v>999</v>
      </c>
      <c r="BO139" s="69">
        <v>12369.26</v>
      </c>
      <c r="BP139" s="71">
        <v>0</v>
      </c>
      <c r="BQ139" s="71">
        <v>4925.09</v>
      </c>
      <c r="BR139" s="71">
        <v>0</v>
      </c>
      <c r="BS139" s="77">
        <v>4925.09</v>
      </c>
      <c r="BT139" s="89">
        <f t="shared" si="77"/>
        <v>0.39817175805181554</v>
      </c>
      <c r="BU139" s="79">
        <f t="shared" si="78"/>
        <v>12.381641641641641</v>
      </c>
      <c r="BV139" s="82">
        <f t="shared" si="79"/>
        <v>17.31166166166166</v>
      </c>
    </row>
    <row r="140" spans="1:74">
      <c r="A140" s="7">
        <v>40725</v>
      </c>
      <c r="B140" s="69">
        <v>8114771</v>
      </c>
      <c r="C140" s="69">
        <v>36997333.100000009</v>
      </c>
      <c r="D140" s="69">
        <v>1280891.03</v>
      </c>
      <c r="E140" s="69">
        <v>1410892.1599999995</v>
      </c>
      <c r="F140" s="69">
        <v>3414496.2399999998</v>
      </c>
      <c r="G140" s="69">
        <v>6106279.4299999997</v>
      </c>
      <c r="H140" s="83">
        <f t="shared" si="69"/>
        <v>0.1650464754714982</v>
      </c>
      <c r="I140" s="79">
        <f t="shared" si="58"/>
        <v>4.559257815162006</v>
      </c>
      <c r="J140" s="82">
        <f t="shared" si="50"/>
        <v>4.8909718204001082</v>
      </c>
      <c r="K140" s="69">
        <v>22963295</v>
      </c>
      <c r="L140" s="69">
        <v>151431790.92000002</v>
      </c>
      <c r="M140" s="69">
        <v>444089.33</v>
      </c>
      <c r="N140" s="69">
        <v>2522742.62</v>
      </c>
      <c r="O140" s="69">
        <v>16054986.179999998</v>
      </c>
      <c r="P140" s="77">
        <v>19021818.13000001</v>
      </c>
      <c r="Q140" s="83">
        <f t="shared" si="70"/>
        <v>0.12561310946952386</v>
      </c>
      <c r="R140" s="79">
        <f t="shared" si="59"/>
        <v>6.5945148951838144</v>
      </c>
      <c r="S140" s="82">
        <f t="shared" si="51"/>
        <v>6.7237137732193935</v>
      </c>
      <c r="T140" s="69">
        <v>5957652</v>
      </c>
      <c r="U140" s="69">
        <v>66879472.749999993</v>
      </c>
      <c r="V140" s="69">
        <v>7719676.7099999981</v>
      </c>
      <c r="W140" s="69">
        <v>822072.48</v>
      </c>
      <c r="X140" s="69">
        <v>5660609.6099999994</v>
      </c>
      <c r="Y140" s="69">
        <v>14202358.800000003</v>
      </c>
      <c r="Z140" s="83">
        <f>Y140/U140</f>
        <v>0.21235751742675041</v>
      </c>
      <c r="AA140" s="79">
        <f>U140/T140</f>
        <v>11.225810562617621</v>
      </c>
      <c r="AB140" s="87">
        <f>(U140+V140+W140)/T140</f>
        <v>12.659554794405581</v>
      </c>
      <c r="AC140" s="69">
        <v>37069867</v>
      </c>
      <c r="AD140" s="69">
        <v>161252224.16000003</v>
      </c>
      <c r="AE140" s="70">
        <v>453548.08999999997</v>
      </c>
      <c r="AF140" s="69">
        <v>24810736.949999996</v>
      </c>
      <c r="AG140" s="69">
        <v>14787391.079999996</v>
      </c>
      <c r="AH140" s="81">
        <v>40051676.11999999</v>
      </c>
      <c r="AI140" s="85">
        <f t="shared" si="71"/>
        <v>0.24837906161380655</v>
      </c>
      <c r="AJ140" s="79">
        <f t="shared" si="63"/>
        <v>4.34995421375534</v>
      </c>
      <c r="AK140" s="82">
        <f t="shared" si="53"/>
        <v>5.0314857941087308</v>
      </c>
      <c r="AL140" s="71">
        <v>22296006</v>
      </c>
      <c r="AM140" s="71">
        <v>89527751.620000005</v>
      </c>
      <c r="AN140" s="71">
        <v>503034.57</v>
      </c>
      <c r="AO140" s="71">
        <v>16088522.08</v>
      </c>
      <c r="AP140" s="71">
        <v>8909585.4299999997</v>
      </c>
      <c r="AQ140" s="77">
        <v>25501142.080000006</v>
      </c>
      <c r="AR140" s="78">
        <f t="shared" si="72"/>
        <v>0.2848406401206125</v>
      </c>
      <c r="AS140" s="79">
        <f t="shared" si="64"/>
        <v>4.015416555772366</v>
      </c>
      <c r="AT140" s="82">
        <f t="shared" si="54"/>
        <v>4.7595658285165507</v>
      </c>
      <c r="AU140" s="71">
        <v>7302536</v>
      </c>
      <c r="AV140" s="71">
        <v>158660363.22999999</v>
      </c>
      <c r="AW140" s="71">
        <v>27873337.190000001</v>
      </c>
      <c r="AX140" s="71">
        <v>1722433.7700000003</v>
      </c>
      <c r="AY140" s="71">
        <v>14802642.200000001</v>
      </c>
      <c r="AZ140" s="77">
        <v>44398413.159999996</v>
      </c>
      <c r="BA140" s="83">
        <f t="shared" si="75"/>
        <v>0.27983304875987458</v>
      </c>
      <c r="BB140" s="79">
        <f t="shared" si="66"/>
        <v>21.726748519966215</v>
      </c>
      <c r="BC140" s="79">
        <f t="shared" si="80"/>
        <v>25.779555785825636</v>
      </c>
      <c r="BD140" s="86">
        <v>30127375</v>
      </c>
      <c r="BE140" s="111">
        <v>2190325</v>
      </c>
      <c r="BF140" s="106">
        <v>9420093.8699999992</v>
      </c>
      <c r="BG140" s="107">
        <v>0</v>
      </c>
      <c r="BH140" s="106">
        <v>797824.66999999993</v>
      </c>
      <c r="BI140" s="106">
        <v>2901.1899999999996</v>
      </c>
      <c r="BJ140" s="88">
        <v>800725.86</v>
      </c>
      <c r="BK140" s="78">
        <f t="shared" si="73"/>
        <v>8.500189818172163E-2</v>
      </c>
      <c r="BL140" s="79">
        <f t="shared" si="68"/>
        <v>4.3007744832387882</v>
      </c>
      <c r="BM140" s="87">
        <f t="shared" si="55"/>
        <v>4.6650239302386627</v>
      </c>
      <c r="BN140" s="69">
        <v>1026</v>
      </c>
      <c r="BO140" s="69">
        <v>11882.14</v>
      </c>
      <c r="BP140" s="71">
        <v>0</v>
      </c>
      <c r="BQ140" s="71">
        <v>6132.03</v>
      </c>
      <c r="BR140" s="71">
        <v>0</v>
      </c>
      <c r="BS140" s="77">
        <f>SUM(BP140:BR140)</f>
        <v>6132.03</v>
      </c>
      <c r="BT140" s="89">
        <f>BS140/BO140</f>
        <v>0.51607117909736799</v>
      </c>
      <c r="BU140" s="79">
        <f>BO140/BN140</f>
        <v>11.581033138401558</v>
      </c>
      <c r="BV140" s="82">
        <f>(BO140+BP140+BQ140)/BN140</f>
        <v>17.557670565302143</v>
      </c>
    </row>
    <row r="141" spans="1:74">
      <c r="A141" s="7">
        <v>40756</v>
      </c>
      <c r="B141" s="69">
        <v>8175756</v>
      </c>
      <c r="C141" s="69">
        <v>37043644.280000009</v>
      </c>
      <c r="D141" s="69">
        <v>1482521.01</v>
      </c>
      <c r="E141" s="69">
        <v>1493025.7999999998</v>
      </c>
      <c r="F141" s="69">
        <v>3429516.8099999991</v>
      </c>
      <c r="G141" s="69">
        <v>6405063.620000001</v>
      </c>
      <c r="H141" s="83">
        <f t="shared" si="69"/>
        <v>0.1729058721001194</v>
      </c>
      <c r="I141" s="79">
        <f t="shared" si="58"/>
        <v>4.5309136280485873</v>
      </c>
      <c r="J141" s="82">
        <f t="shared" si="50"/>
        <v>4.8948612324046854</v>
      </c>
      <c r="K141" s="69">
        <v>22651704</v>
      </c>
      <c r="L141" s="69">
        <v>142945014.80000001</v>
      </c>
      <c r="M141" s="69">
        <v>429185.18999999994</v>
      </c>
      <c r="N141" s="69">
        <v>2419504.5699999994</v>
      </c>
      <c r="O141" s="69">
        <v>14945158.089999998</v>
      </c>
      <c r="P141" s="77">
        <v>17793847.849999998</v>
      </c>
      <c r="Q141" s="83">
        <f t="shared" si="70"/>
        <v>0.12448036662835756</v>
      </c>
      <c r="R141" s="79">
        <f t="shared" si="59"/>
        <v>6.3105634260451229</v>
      </c>
      <c r="S141" s="82">
        <f t="shared" si="51"/>
        <v>6.4363239321862942</v>
      </c>
      <c r="T141" s="69">
        <v>5846304</v>
      </c>
      <c r="U141" s="69">
        <v>61855751.119999982</v>
      </c>
      <c r="V141" s="69">
        <v>7581464.4499999974</v>
      </c>
      <c r="W141" s="69">
        <v>841365.23999999987</v>
      </c>
      <c r="X141" s="69">
        <v>5171269.6900000004</v>
      </c>
      <c r="Y141" s="69">
        <v>13594099.380000005</v>
      </c>
      <c r="Z141" s="83">
        <f>Y141/U141</f>
        <v>0.21977098545982393</v>
      </c>
      <c r="AA141" s="79">
        <f>U141/T141</f>
        <v>10.580317260272469</v>
      </c>
      <c r="AB141" s="87">
        <f>(U141+V141+W141)/T141</f>
        <v>12.02102744058468</v>
      </c>
      <c r="AC141" s="69">
        <v>37371251</v>
      </c>
      <c r="AD141" s="69">
        <v>159823538.15000007</v>
      </c>
      <c r="AE141" s="70">
        <v>430403.53000000009</v>
      </c>
      <c r="AF141" s="69">
        <v>24086284.400000017</v>
      </c>
      <c r="AG141" s="69">
        <v>14677588.229999993</v>
      </c>
      <c r="AH141" s="81">
        <v>39194276.159999989</v>
      </c>
      <c r="AI141" s="85">
        <f t="shared" si="71"/>
        <v>0.24523469204651677</v>
      </c>
      <c r="AJ141" s="79">
        <f t="shared" si="63"/>
        <v>4.2766440478537922</v>
      </c>
      <c r="AK141" s="82">
        <f t="shared" si="53"/>
        <v>4.9326747472274901</v>
      </c>
      <c r="AL141" s="71">
        <v>22139446</v>
      </c>
      <c r="AM141" s="71">
        <v>87844646.819999993</v>
      </c>
      <c r="AN141" s="71">
        <v>516223.43000000005</v>
      </c>
      <c r="AO141" s="71">
        <v>15978172.58</v>
      </c>
      <c r="AP141" s="71">
        <v>8693974.9200000018</v>
      </c>
      <c r="AQ141" s="77">
        <v>25188370.929999985</v>
      </c>
      <c r="AR141" s="78">
        <f t="shared" si="72"/>
        <v>0.28673768797332377</v>
      </c>
      <c r="AS141" s="79">
        <f t="shared" si="64"/>
        <v>3.9677888425934413</v>
      </c>
      <c r="AT141" s="82">
        <f t="shared" si="54"/>
        <v>4.7128118214882164</v>
      </c>
      <c r="AU141" s="71">
        <v>7245007</v>
      </c>
      <c r="AV141" s="71">
        <v>152685786.81</v>
      </c>
      <c r="AW141" s="71">
        <v>28255426.680000003</v>
      </c>
      <c r="AX141" s="71">
        <v>1734124.6300000004</v>
      </c>
      <c r="AY141" s="71">
        <v>14058430.009999998</v>
      </c>
      <c r="AZ141" s="77">
        <v>44047981.319999985</v>
      </c>
      <c r="BA141" s="83">
        <f t="shared" si="75"/>
        <v>0.28848776458029235</v>
      </c>
      <c r="BB141" s="79">
        <f t="shared" si="66"/>
        <v>21.074622399950751</v>
      </c>
      <c r="BC141" s="79">
        <f t="shared" si="80"/>
        <v>25.213962956833583</v>
      </c>
      <c r="BD141" s="86">
        <v>29975617</v>
      </c>
      <c r="BE141" s="111">
        <v>2283178</v>
      </c>
      <c r="BF141" s="106">
        <v>9857805.2599999998</v>
      </c>
      <c r="BG141" s="107">
        <v>0</v>
      </c>
      <c r="BH141" s="106">
        <v>837973.05</v>
      </c>
      <c r="BI141" s="106">
        <v>3308.19</v>
      </c>
      <c r="BJ141" s="88">
        <v>841281.24</v>
      </c>
      <c r="BK141" s="78">
        <f t="shared" si="73"/>
        <v>8.5341637191157088E-2</v>
      </c>
      <c r="BL141" s="79">
        <f t="shared" si="68"/>
        <v>4.3175806967306096</v>
      </c>
      <c r="BM141" s="87">
        <f t="shared" si="55"/>
        <v>4.6846011611884837</v>
      </c>
      <c r="BN141" s="69">
        <v>0</v>
      </c>
      <c r="BO141" s="69">
        <v>0</v>
      </c>
      <c r="BP141" s="71">
        <v>0</v>
      </c>
      <c r="BQ141" s="71">
        <v>0</v>
      </c>
      <c r="BR141" s="71">
        <v>0</v>
      </c>
      <c r="BS141" s="77">
        <f>SUM(BP141:BR141)</f>
        <v>0</v>
      </c>
      <c r="BT141" s="89"/>
      <c r="BU141" s="79"/>
      <c r="BV141" s="82"/>
    </row>
    <row r="142" spans="1:74">
      <c r="A142" s="7">
        <v>40787</v>
      </c>
      <c r="B142" s="69">
        <v>8023806</v>
      </c>
      <c r="C142" s="69">
        <v>33316455.670000009</v>
      </c>
      <c r="D142" s="69">
        <v>1228445.73</v>
      </c>
      <c r="E142" s="69">
        <v>1498308.4199999992</v>
      </c>
      <c r="F142" s="69">
        <v>3150886.9899999988</v>
      </c>
      <c r="G142" s="69">
        <v>5877641.1400000015</v>
      </c>
      <c r="H142" s="83">
        <f t="shared" si="69"/>
        <v>0.17641856019194013</v>
      </c>
      <c r="I142" s="79">
        <f t="shared" si="58"/>
        <v>4.1522010464859207</v>
      </c>
      <c r="J142" s="82">
        <f t="shared" si="50"/>
        <v>4.4920340571544237</v>
      </c>
      <c r="K142" s="69">
        <v>21360225</v>
      </c>
      <c r="L142" s="69">
        <v>131653537.70000002</v>
      </c>
      <c r="M142" s="69">
        <v>426476.20000000013</v>
      </c>
      <c r="N142" s="69">
        <v>2804404.5499999993</v>
      </c>
      <c r="O142" s="69">
        <v>13567966.769999996</v>
      </c>
      <c r="P142" s="77">
        <v>16798847.520000003</v>
      </c>
      <c r="Q142" s="83">
        <f t="shared" si="70"/>
        <v>0.12759890705162572</v>
      </c>
      <c r="R142" s="79">
        <f t="shared" si="59"/>
        <v>6.1634902113624745</v>
      </c>
      <c r="S142" s="82">
        <f t="shared" si="51"/>
        <v>6.3147470801454579</v>
      </c>
      <c r="T142" s="69">
        <v>5603466</v>
      </c>
      <c r="U142" s="69">
        <v>60812485.109999999</v>
      </c>
      <c r="V142" s="69">
        <v>7567230.4800000014</v>
      </c>
      <c r="W142" s="69">
        <v>800646.38000000024</v>
      </c>
      <c r="X142" s="69">
        <v>5162692.7199999988</v>
      </c>
      <c r="Y142" s="69">
        <v>13530569.579999996</v>
      </c>
      <c r="Z142" s="83">
        <f t="shared" ref="Z142:Z163" si="81">Y142/U142</f>
        <v>0.22249657377963381</v>
      </c>
      <c r="AA142" s="79">
        <f t="shared" ref="AA142:AA163" si="82">U142/T142</f>
        <v>10.852655322616394</v>
      </c>
      <c r="AB142" s="87">
        <f t="shared" ref="AB142:AB163" si="83">(U142+V142+W142)/T142</f>
        <v>12.345994777161135</v>
      </c>
      <c r="AC142" s="69">
        <v>36027113</v>
      </c>
      <c r="AD142" s="69">
        <v>142482834.44</v>
      </c>
      <c r="AE142" s="70">
        <v>438779.67999999993</v>
      </c>
      <c r="AF142" s="69">
        <v>23695465.479999989</v>
      </c>
      <c r="AG142" s="69">
        <v>12861335.050000001</v>
      </c>
      <c r="AH142" s="81">
        <v>36995580.209999993</v>
      </c>
      <c r="AI142" s="85">
        <f t="shared" si="71"/>
        <v>0.25964938411987415</v>
      </c>
      <c r="AJ142" s="79">
        <f t="shared" si="63"/>
        <v>3.9548779398449163</v>
      </c>
      <c r="AK142" s="82">
        <f t="shared" si="53"/>
        <v>4.6247691176364869</v>
      </c>
      <c r="AL142" s="71">
        <v>21759917</v>
      </c>
      <c r="AM142" s="71">
        <v>79806100.639999971</v>
      </c>
      <c r="AN142" s="71">
        <v>460965.44000000006</v>
      </c>
      <c r="AO142" s="71">
        <v>15243401.579999994</v>
      </c>
      <c r="AP142" s="71">
        <v>7835440.8000000017</v>
      </c>
      <c r="AQ142" s="77">
        <v>23539807.819999997</v>
      </c>
      <c r="AR142" s="78">
        <f t="shared" si="72"/>
        <v>0.29496251077579283</v>
      </c>
      <c r="AS142" s="79">
        <f t="shared" si="64"/>
        <v>3.6675737614256509</v>
      </c>
      <c r="AT142" s="82">
        <f t="shared" si="54"/>
        <v>4.3892845574732648</v>
      </c>
      <c r="AU142" s="71">
        <v>7033163</v>
      </c>
      <c r="AV142" s="71">
        <v>153494599.98000011</v>
      </c>
      <c r="AW142" s="71">
        <v>27652273.469999991</v>
      </c>
      <c r="AX142" s="71">
        <v>1615242.8000000007</v>
      </c>
      <c r="AY142" s="71">
        <v>14230319.359999996</v>
      </c>
      <c r="AZ142" s="77">
        <v>43497835.629999995</v>
      </c>
      <c r="BA142" s="83">
        <f t="shared" si="75"/>
        <v>0.28338349124768974</v>
      </c>
      <c r="BB142" s="79">
        <f t="shared" si="66"/>
        <v>21.824405318062457</v>
      </c>
      <c r="BC142" s="79">
        <f t="shared" si="80"/>
        <v>25.985764335335343</v>
      </c>
      <c r="BD142" s="86">
        <v>29168587</v>
      </c>
      <c r="BE142" s="111">
        <v>2225459</v>
      </c>
      <c r="BF142" s="106">
        <v>8656920.0600000005</v>
      </c>
      <c r="BG142" s="107">
        <v>0</v>
      </c>
      <c r="BH142" s="106">
        <v>828404.88</v>
      </c>
      <c r="BI142" s="106">
        <v>2987.39</v>
      </c>
      <c r="BJ142" s="88">
        <v>831392.2699999999</v>
      </c>
      <c r="BK142" s="78">
        <f t="shared" si="73"/>
        <v>9.6037882322780724E-2</v>
      </c>
      <c r="BL142" s="79">
        <f t="shared" si="68"/>
        <v>3.8899481230613553</v>
      </c>
      <c r="BM142" s="87">
        <f t="shared" si="55"/>
        <v>4.2621881328750613</v>
      </c>
      <c r="BN142" s="69">
        <v>0</v>
      </c>
      <c r="BO142" s="69">
        <v>0</v>
      </c>
      <c r="BP142" s="71">
        <v>0</v>
      </c>
      <c r="BQ142" s="71">
        <v>0</v>
      </c>
      <c r="BR142" s="71">
        <v>0</v>
      </c>
      <c r="BS142" s="77">
        <f>SUM(BP142:BR142)</f>
        <v>0</v>
      </c>
      <c r="BT142" s="89"/>
      <c r="BU142" s="79"/>
      <c r="BV142" s="82"/>
    </row>
    <row r="143" spans="1:74">
      <c r="A143" s="7">
        <v>40817</v>
      </c>
      <c r="B143" s="69">
        <v>7679119</v>
      </c>
      <c r="C143" s="69">
        <v>30854108.940000001</v>
      </c>
      <c r="D143" s="69">
        <v>1162528.6499999999</v>
      </c>
      <c r="E143" s="69">
        <v>1557510.4399999997</v>
      </c>
      <c r="F143" s="69">
        <v>2937397.69</v>
      </c>
      <c r="G143" s="69">
        <v>5657436.7799999993</v>
      </c>
      <c r="H143" s="83">
        <f t="shared" si="69"/>
        <v>0.18336088690817978</v>
      </c>
      <c r="I143" s="79">
        <f t="shared" si="58"/>
        <v>4.0179230117413214</v>
      </c>
      <c r="J143" s="82">
        <f t="shared" si="50"/>
        <v>4.3721354012094356</v>
      </c>
      <c r="K143" s="69">
        <v>20937672</v>
      </c>
      <c r="L143" s="69">
        <v>126022069.35000001</v>
      </c>
      <c r="M143" s="69">
        <v>354630.22999999992</v>
      </c>
      <c r="N143" s="69">
        <v>1983318.2300000002</v>
      </c>
      <c r="O143" s="69">
        <v>13222153.330000002</v>
      </c>
      <c r="P143" s="77">
        <v>15560101.790000001</v>
      </c>
      <c r="Q143" s="83">
        <f t="shared" si="70"/>
        <v>0.12347124491968993</v>
      </c>
      <c r="R143" s="79">
        <f t="shared" si="59"/>
        <v>6.0189150613306008</v>
      </c>
      <c r="S143" s="82">
        <f t="shared" si="51"/>
        <v>6.1305773540630506</v>
      </c>
      <c r="T143" s="69">
        <v>5930272</v>
      </c>
      <c r="U143" s="69">
        <v>59727843.680000007</v>
      </c>
      <c r="V143" s="69">
        <v>7380555.0100000007</v>
      </c>
      <c r="W143" s="69">
        <v>1049348.9900000002</v>
      </c>
      <c r="X143" s="69">
        <v>5264681.72</v>
      </c>
      <c r="Y143" s="69">
        <v>13694585.719999999</v>
      </c>
      <c r="Z143" s="83">
        <f t="shared" si="81"/>
        <v>0.22928310945512434</v>
      </c>
      <c r="AA143" s="79">
        <f t="shared" si="82"/>
        <v>10.071687045720669</v>
      </c>
      <c r="AB143" s="87">
        <f t="shared" si="83"/>
        <v>11.493190814856385</v>
      </c>
      <c r="AC143" s="69">
        <v>38110649</v>
      </c>
      <c r="AD143" s="69">
        <v>139246914.96999997</v>
      </c>
      <c r="AE143" s="70">
        <v>512268.73999999953</v>
      </c>
      <c r="AF143" s="69">
        <v>25567148.180000007</v>
      </c>
      <c r="AG143" s="69">
        <v>12357566.030000005</v>
      </c>
      <c r="AH143" s="81">
        <v>38436982.949999996</v>
      </c>
      <c r="AI143" s="85">
        <f t="shared" si="71"/>
        <v>0.27603471831516729</v>
      </c>
      <c r="AJ143" s="79">
        <f t="shared" si="63"/>
        <v>3.6537534422465483</v>
      </c>
      <c r="AK143" s="82">
        <f t="shared" si="53"/>
        <v>4.3380613090582631</v>
      </c>
      <c r="AL143" s="71">
        <v>21641801</v>
      </c>
      <c r="AM143" s="71">
        <v>74765278.400000036</v>
      </c>
      <c r="AN143" s="71">
        <v>470139.08000000007</v>
      </c>
      <c r="AO143" s="71">
        <v>14889367.030000003</v>
      </c>
      <c r="AP143" s="71">
        <v>7322824.29</v>
      </c>
      <c r="AQ143" s="77">
        <v>22682330.400000013</v>
      </c>
      <c r="AR143" s="78">
        <f t="shared" si="72"/>
        <v>0.30338053820448291</v>
      </c>
      <c r="AS143" s="79">
        <f t="shared" si="64"/>
        <v>3.4546698955415049</v>
      </c>
      <c r="AT143" s="82">
        <f t="shared" si="54"/>
        <v>4.1643846789830494</v>
      </c>
      <c r="AU143" s="71">
        <v>7554708</v>
      </c>
      <c r="AV143" s="71">
        <v>164679695.04999995</v>
      </c>
      <c r="AW143" s="71">
        <v>30425216.610000007</v>
      </c>
      <c r="AX143" s="71">
        <v>1699911.6500000001</v>
      </c>
      <c r="AY143" s="71">
        <v>15185308.689999996</v>
      </c>
      <c r="AZ143" s="77">
        <v>47310436.949999996</v>
      </c>
      <c r="BA143" s="83">
        <f t="shared" si="75"/>
        <v>0.28728761572964795</v>
      </c>
      <c r="BB143" s="79">
        <f t="shared" si="66"/>
        <v>21.798287246839976</v>
      </c>
      <c r="BC143" s="79">
        <f t="shared" si="80"/>
        <v>26.050619469342823</v>
      </c>
      <c r="BD143" s="86">
        <v>30038638</v>
      </c>
      <c r="BE143" s="111">
        <v>2306690</v>
      </c>
      <c r="BF143" s="106">
        <v>8606605.9700000007</v>
      </c>
      <c r="BG143" s="107">
        <v>0</v>
      </c>
      <c r="BH143" s="106">
        <v>811987.38</v>
      </c>
      <c r="BI143" s="106">
        <v>2968.16</v>
      </c>
      <c r="BJ143" s="88">
        <v>814955.54</v>
      </c>
      <c r="BK143" s="78">
        <f t="shared" si="73"/>
        <v>9.4689537645929897E-2</v>
      </c>
      <c r="BL143" s="79">
        <f t="shared" si="68"/>
        <v>3.7311498164035917</v>
      </c>
      <c r="BM143" s="87">
        <f t="shared" si="55"/>
        <v>4.083163905856444</v>
      </c>
      <c r="BN143" s="69">
        <v>0</v>
      </c>
      <c r="BO143" s="69">
        <v>0</v>
      </c>
      <c r="BP143" s="71">
        <v>0</v>
      </c>
      <c r="BQ143" s="71">
        <v>0</v>
      </c>
      <c r="BR143" s="71">
        <v>0</v>
      </c>
      <c r="BS143" s="77">
        <f>SUM(BP143:BR143)</f>
        <v>0</v>
      </c>
      <c r="BT143" s="89"/>
      <c r="BU143" s="79"/>
      <c r="BV143" s="82"/>
    </row>
    <row r="144" spans="1:74">
      <c r="A144" s="7">
        <v>40848</v>
      </c>
      <c r="B144" s="69">
        <v>8086831</v>
      </c>
      <c r="C144" s="69">
        <v>30525633.439999994</v>
      </c>
      <c r="D144" s="69">
        <v>1179665.4799999997</v>
      </c>
      <c r="E144" s="69">
        <v>1644388.7300000002</v>
      </c>
      <c r="F144" s="69">
        <v>2824046.3700000006</v>
      </c>
      <c r="G144" s="69">
        <v>5648100.580000001</v>
      </c>
      <c r="H144" s="83">
        <f t="shared" si="69"/>
        <v>0.18502812041891578</v>
      </c>
      <c r="I144" s="79">
        <f t="shared" si="58"/>
        <v>3.7747336923449981</v>
      </c>
      <c r="J144" s="82">
        <f t="shared" si="50"/>
        <v>4.1239501171719795</v>
      </c>
      <c r="K144" s="69">
        <v>21217077</v>
      </c>
      <c r="L144" s="69">
        <v>120392387.70000002</v>
      </c>
      <c r="M144" s="69">
        <v>382936.99999999994</v>
      </c>
      <c r="N144" s="69">
        <v>1860401.28</v>
      </c>
      <c r="O144" s="69">
        <v>12810551.849999996</v>
      </c>
      <c r="P144" s="77">
        <v>15053890.129999997</v>
      </c>
      <c r="Q144" s="83">
        <f t="shared" si="70"/>
        <v>0.12504021572785864</v>
      </c>
      <c r="R144" s="79">
        <f t="shared" si="59"/>
        <v>5.6743154441113646</v>
      </c>
      <c r="S144" s="82">
        <f t="shared" si="51"/>
        <v>5.7800481178439433</v>
      </c>
      <c r="T144" s="69">
        <v>5940391</v>
      </c>
      <c r="U144" s="69">
        <v>62921644.989999995</v>
      </c>
      <c r="V144" s="69">
        <v>7621049.1400000015</v>
      </c>
      <c r="W144" s="69">
        <v>1073468.96</v>
      </c>
      <c r="X144" s="69">
        <v>5382434.2499999981</v>
      </c>
      <c r="Y144" s="69">
        <v>14076952.349999994</v>
      </c>
      <c r="Z144" s="83">
        <f t="shared" si="81"/>
        <v>0.22372193785202554</v>
      </c>
      <c r="AA144" s="79">
        <f t="shared" si="82"/>
        <v>10.592172298086101</v>
      </c>
      <c r="AB144" s="87">
        <f t="shared" si="83"/>
        <v>12.055799540804635</v>
      </c>
      <c r="AC144" s="69">
        <v>34445660</v>
      </c>
      <c r="AD144" s="69">
        <v>121054201.65000002</v>
      </c>
      <c r="AE144" s="70">
        <v>544038.19999999995</v>
      </c>
      <c r="AF144" s="69">
        <v>24148299.699999999</v>
      </c>
      <c r="AG144" s="69">
        <v>10476142.029999997</v>
      </c>
      <c r="AH144" s="81">
        <v>35168479.930000015</v>
      </c>
      <c r="AI144" s="85">
        <f t="shared" si="71"/>
        <v>0.29051845744009341</v>
      </c>
      <c r="AJ144" s="79">
        <f t="shared" si="63"/>
        <v>3.5143527994528201</v>
      </c>
      <c r="AK144" s="82">
        <f t="shared" si="53"/>
        <v>4.2312018277484018</v>
      </c>
      <c r="AL144" s="71">
        <v>19874944</v>
      </c>
      <c r="AM144" s="71">
        <v>65000304.579999968</v>
      </c>
      <c r="AN144" s="71">
        <v>242124.91999999998</v>
      </c>
      <c r="AO144" s="71">
        <v>13549113.420000006</v>
      </c>
      <c r="AP144" s="71">
        <v>6356083.2599999998</v>
      </c>
      <c r="AQ144" s="77">
        <v>20147321.600000005</v>
      </c>
      <c r="AR144" s="78">
        <f t="shared" si="72"/>
        <v>0.30995734143373788</v>
      </c>
      <c r="AS144" s="79">
        <f t="shared" si="64"/>
        <v>3.270464791246706</v>
      </c>
      <c r="AT144" s="82">
        <f t="shared" si="54"/>
        <v>3.964365530790928</v>
      </c>
      <c r="AU144" s="71">
        <v>6759226</v>
      </c>
      <c r="AV144" s="71">
        <v>137617554.20000002</v>
      </c>
      <c r="AW144" s="71">
        <v>24347092.079999998</v>
      </c>
      <c r="AX144" s="71">
        <v>1363313.7499999998</v>
      </c>
      <c r="AY144" s="71">
        <v>12796079.920000002</v>
      </c>
      <c r="AZ144" s="77">
        <v>38506485.750000015</v>
      </c>
      <c r="BA144" s="83">
        <f t="shared" si="75"/>
        <v>0.27980795018372745</v>
      </c>
      <c r="BB144" s="79">
        <f t="shared" si="66"/>
        <v>20.359957515845753</v>
      </c>
      <c r="BC144" s="79">
        <f t="shared" si="80"/>
        <v>24.163707505859403</v>
      </c>
      <c r="BD144" s="86">
        <v>28430507</v>
      </c>
      <c r="BE144" s="111">
        <v>2292875</v>
      </c>
      <c r="BF144" s="106">
        <v>7954965.5500000007</v>
      </c>
      <c r="BG144" s="107">
        <v>0</v>
      </c>
      <c r="BH144" s="106">
        <v>821687.60999999987</v>
      </c>
      <c r="BI144" s="106">
        <v>2169.8700000000003</v>
      </c>
      <c r="BJ144" s="88">
        <v>823857.48</v>
      </c>
      <c r="BK144" s="78">
        <f t="shared" si="73"/>
        <v>0.1035651851440136</v>
      </c>
      <c r="BL144" s="79">
        <f t="shared" si="68"/>
        <v>3.4694283595922153</v>
      </c>
      <c r="BM144" s="87">
        <f t="shared" si="55"/>
        <v>3.8277939966199641</v>
      </c>
      <c r="BN144" s="69"/>
      <c r="BO144" s="69"/>
      <c r="BP144" s="71"/>
      <c r="BQ144" s="71"/>
      <c r="BR144" s="71"/>
      <c r="BS144" s="71"/>
      <c r="BT144" s="72"/>
      <c r="BU144" s="12"/>
      <c r="BV144" s="82"/>
    </row>
    <row r="145" spans="1:74">
      <c r="A145" s="7">
        <v>40878</v>
      </c>
      <c r="B145" s="69">
        <v>7609365</v>
      </c>
      <c r="C145" s="69">
        <v>27985664.219999999</v>
      </c>
      <c r="D145" s="69">
        <v>1233382.3599999999</v>
      </c>
      <c r="E145" s="69">
        <v>1365305.4500000002</v>
      </c>
      <c r="F145" s="69">
        <v>2583298.5400000005</v>
      </c>
      <c r="G145" s="69">
        <v>5181986.3499999996</v>
      </c>
      <c r="H145" s="83">
        <f t="shared" si="69"/>
        <v>0.18516574447772746</v>
      </c>
      <c r="I145" s="79">
        <f t="shared" si="58"/>
        <v>3.6777923282691787</v>
      </c>
      <c r="J145" s="82">
        <f t="shared" si="50"/>
        <v>4.019304111446881</v>
      </c>
      <c r="K145" s="69">
        <v>21391986</v>
      </c>
      <c r="L145" s="69">
        <v>123171941.45000003</v>
      </c>
      <c r="M145" s="69">
        <v>416101.69</v>
      </c>
      <c r="N145" s="69">
        <v>2078998.1600000004</v>
      </c>
      <c r="O145" s="69">
        <v>12994126.959999993</v>
      </c>
      <c r="P145" s="77">
        <v>15489226.809999993</v>
      </c>
      <c r="Q145" s="83">
        <f t="shared" si="70"/>
        <v>0.1257528835517108</v>
      </c>
      <c r="R145" s="79">
        <f t="shared" si="59"/>
        <v>5.7578544343662168</v>
      </c>
      <c r="S145" s="82">
        <f t="shared" si="51"/>
        <v>5.8744915642708451</v>
      </c>
      <c r="T145" s="69">
        <v>5904978</v>
      </c>
      <c r="U145" s="69">
        <v>62073549.329999998</v>
      </c>
      <c r="V145" s="69">
        <v>7624561.2699999986</v>
      </c>
      <c r="W145" s="69">
        <v>1032635.23</v>
      </c>
      <c r="X145" s="69">
        <v>5284509.18</v>
      </c>
      <c r="Y145" s="69">
        <v>13941705.679999998</v>
      </c>
      <c r="Z145" s="83">
        <f t="shared" si="81"/>
        <v>0.2245997825238262</v>
      </c>
      <c r="AA145" s="79">
        <f t="shared" si="82"/>
        <v>10.512071227022354</v>
      </c>
      <c r="AB145" s="87">
        <f t="shared" si="83"/>
        <v>11.978155689995797</v>
      </c>
      <c r="AC145" s="69">
        <v>36479525</v>
      </c>
      <c r="AD145" s="69">
        <v>127123052.39000005</v>
      </c>
      <c r="AE145" s="70">
        <v>762663.41000000085</v>
      </c>
      <c r="AF145" s="69">
        <v>24613078.040000007</v>
      </c>
      <c r="AG145" s="69">
        <v>11081893.100000007</v>
      </c>
      <c r="AH145" s="81">
        <v>36457634.54999999</v>
      </c>
      <c r="AI145" s="85">
        <f t="shared" si="71"/>
        <v>0.28679011292264939</v>
      </c>
      <c r="AJ145" s="79">
        <f t="shared" si="63"/>
        <v>3.4847781704942715</v>
      </c>
      <c r="AK145" s="82">
        <f t="shared" si="53"/>
        <v>4.1803941756368825</v>
      </c>
      <c r="AL145" s="71">
        <v>21248596</v>
      </c>
      <c r="AM145" s="71">
        <v>68270659.369999975</v>
      </c>
      <c r="AN145" s="71">
        <v>643611.15000000014</v>
      </c>
      <c r="AO145" s="71">
        <v>13888488.920000002</v>
      </c>
      <c r="AP145" s="71">
        <v>6710964.3800000027</v>
      </c>
      <c r="AQ145" s="77">
        <v>21243064.449999996</v>
      </c>
      <c r="AR145" s="78">
        <f t="shared" si="72"/>
        <v>0.31115950316036917</v>
      </c>
      <c r="AS145" s="79">
        <f t="shared" si="64"/>
        <v>3.2129491929725602</v>
      </c>
      <c r="AT145" s="82">
        <f t="shared" si="54"/>
        <v>3.8968579119298039</v>
      </c>
      <c r="AU145" s="71">
        <v>7498842</v>
      </c>
      <c r="AV145" s="71">
        <v>151430730.71000004</v>
      </c>
      <c r="AW145" s="71">
        <v>27488115.66</v>
      </c>
      <c r="AX145" s="71">
        <v>1587448.3700000003</v>
      </c>
      <c r="AY145" s="71">
        <v>14047722.610000005</v>
      </c>
      <c r="AZ145" s="77">
        <v>43123286.639999993</v>
      </c>
      <c r="BA145" s="83">
        <f t="shared" si="75"/>
        <v>0.28477236052293747</v>
      </c>
      <c r="BB145" s="79">
        <f t="shared" si="66"/>
        <v>20.193882030052112</v>
      </c>
      <c r="BC145" s="79">
        <f t="shared" si="80"/>
        <v>24.071222562096928</v>
      </c>
      <c r="BD145" s="86">
        <v>29111120</v>
      </c>
      <c r="BE145" s="111">
        <v>2355303</v>
      </c>
      <c r="BF145" s="106">
        <v>8052973.5899999999</v>
      </c>
      <c r="BG145" s="107">
        <v>0</v>
      </c>
      <c r="BH145" s="106">
        <v>817995.21000000008</v>
      </c>
      <c r="BI145" s="106">
        <v>2480.1799999999998</v>
      </c>
      <c r="BJ145" s="88">
        <v>820475.39</v>
      </c>
      <c r="BK145" s="78">
        <f t="shared" si="73"/>
        <v>0.1018847734728508</v>
      </c>
      <c r="BL145" s="79">
        <f t="shared" si="68"/>
        <v>3.4190817869293251</v>
      </c>
      <c r="BM145" s="87">
        <f t="shared" si="55"/>
        <v>3.7663811407704233</v>
      </c>
      <c r="BN145" s="69"/>
      <c r="BO145" s="69"/>
      <c r="BP145" s="71"/>
      <c r="BQ145" s="71"/>
      <c r="BR145" s="71"/>
      <c r="BS145" s="71"/>
      <c r="BT145" s="72"/>
      <c r="BU145" s="12"/>
      <c r="BV145" s="82"/>
    </row>
    <row r="146" spans="1:74">
      <c r="A146" s="7">
        <v>40909</v>
      </c>
      <c r="B146" s="69">
        <v>8107315</v>
      </c>
      <c r="C146" s="69">
        <v>27050364.18</v>
      </c>
      <c r="D146" s="69">
        <v>1116255.3099999998</v>
      </c>
      <c r="E146" s="69">
        <v>1435738.3699999999</v>
      </c>
      <c r="F146" s="69">
        <v>2540449.4699999997</v>
      </c>
      <c r="G146" s="69">
        <v>5092443.1499999994</v>
      </c>
      <c r="H146" s="83">
        <f t="shared" si="69"/>
        <v>0.18825784067503076</v>
      </c>
      <c r="I146" s="79">
        <f t="shared" si="58"/>
        <v>3.336537951220595</v>
      </c>
      <c r="J146" s="82">
        <f t="shared" si="50"/>
        <v>3.651314628825943</v>
      </c>
      <c r="K146" s="69">
        <v>22731246</v>
      </c>
      <c r="L146" s="69">
        <v>116492095.50000004</v>
      </c>
      <c r="M146" s="69">
        <v>509341.11</v>
      </c>
      <c r="N146" s="69">
        <v>1911262.09</v>
      </c>
      <c r="O146" s="69">
        <v>12237447.050000006</v>
      </c>
      <c r="P146" s="77">
        <v>14658050.25</v>
      </c>
      <c r="Q146" s="83">
        <f t="shared" si="70"/>
        <v>0.12582871127080031</v>
      </c>
      <c r="R146" s="79">
        <f t="shared" si="59"/>
        <v>5.1247562716095745</v>
      </c>
      <c r="S146" s="82">
        <f t="shared" si="51"/>
        <v>5.231244195764722</v>
      </c>
      <c r="T146" s="69">
        <v>6411814</v>
      </c>
      <c r="U146" s="69">
        <v>60561636.400000013</v>
      </c>
      <c r="V146" s="69">
        <v>7436555.5599999987</v>
      </c>
      <c r="W146" s="69">
        <v>981309.57000000007</v>
      </c>
      <c r="X146" s="69">
        <v>5157254.9399999995</v>
      </c>
      <c r="Y146" s="69">
        <v>13575120.07</v>
      </c>
      <c r="Z146" s="83">
        <f t="shared" si="81"/>
        <v>0.22415378574545911</v>
      </c>
      <c r="AA146" s="79">
        <f t="shared" si="82"/>
        <v>9.4453202167124637</v>
      </c>
      <c r="AB146" s="87">
        <f t="shared" si="83"/>
        <v>10.758188171085438</v>
      </c>
      <c r="AC146" s="69">
        <v>37221178</v>
      </c>
      <c r="AD146" s="69">
        <v>115174656.19000001</v>
      </c>
      <c r="AE146" s="70">
        <v>698573.74000000034</v>
      </c>
      <c r="AF146" s="69">
        <v>23976119.700000003</v>
      </c>
      <c r="AG146" s="69">
        <v>9874160.6000000015</v>
      </c>
      <c r="AH146" s="81">
        <v>34548854.040000007</v>
      </c>
      <c r="AI146" s="85">
        <f t="shared" si="71"/>
        <v>0.29996923961297395</v>
      </c>
      <c r="AJ146" s="79">
        <f t="shared" si="63"/>
        <v>3.0943313021957555</v>
      </c>
      <c r="AK146" s="82">
        <f t="shared" si="53"/>
        <v>3.7572521114189343</v>
      </c>
      <c r="AL146" s="71">
        <v>21127787</v>
      </c>
      <c r="AM146" s="71">
        <v>62221040.359999999</v>
      </c>
      <c r="AN146" s="71">
        <v>435425.83</v>
      </c>
      <c r="AO146" s="71">
        <v>14299485.170000006</v>
      </c>
      <c r="AP146" s="71">
        <v>5980860.4699999979</v>
      </c>
      <c r="AQ146" s="77">
        <v>20715771.470000003</v>
      </c>
      <c r="AR146" s="78">
        <f t="shared" si="72"/>
        <v>0.33293836538479893</v>
      </c>
      <c r="AS146" s="79">
        <f t="shared" si="64"/>
        <v>2.944986162535622</v>
      </c>
      <c r="AT146" s="82">
        <f t="shared" si="54"/>
        <v>3.642404732686864</v>
      </c>
      <c r="AU146" s="71">
        <v>7294989</v>
      </c>
      <c r="AV146" s="71">
        <v>138050457.11000001</v>
      </c>
      <c r="AW146" s="71">
        <v>26016734.02</v>
      </c>
      <c r="AX146" s="71">
        <v>1550803.9400000002</v>
      </c>
      <c r="AY146" s="71">
        <v>12669838.380000001</v>
      </c>
      <c r="AZ146" s="77">
        <v>40237376.339999989</v>
      </c>
      <c r="BA146" s="83">
        <f t="shared" si="75"/>
        <v>0.29146862083867231</v>
      </c>
      <c r="BB146" s="79">
        <f t="shared" si="66"/>
        <v>18.924011689393915</v>
      </c>
      <c r="BC146" s="79">
        <f t="shared" si="80"/>
        <v>22.70298078173936</v>
      </c>
      <c r="BD146" s="86">
        <v>29595136</v>
      </c>
      <c r="BE146" s="111">
        <v>2350960</v>
      </c>
      <c r="BF146" s="106">
        <v>7224609.4000000004</v>
      </c>
      <c r="BG146" s="107">
        <v>0</v>
      </c>
      <c r="BH146" s="106">
        <v>808833.90999999992</v>
      </c>
      <c r="BI146" s="106">
        <v>2134.42</v>
      </c>
      <c r="BJ146" s="88">
        <v>810968.33</v>
      </c>
      <c r="BK146" s="78">
        <f t="shared" si="73"/>
        <v>0.11225082009277898</v>
      </c>
      <c r="BL146" s="79">
        <f t="shared" si="68"/>
        <v>3.0730465001531293</v>
      </c>
      <c r="BM146" s="87">
        <f t="shared" si="55"/>
        <v>3.4170905970327019</v>
      </c>
      <c r="BN146" s="69"/>
      <c r="BO146" s="69"/>
      <c r="BP146" s="71"/>
      <c r="BQ146" s="71"/>
      <c r="BR146" s="71"/>
      <c r="BS146" s="71"/>
      <c r="BT146" s="72"/>
      <c r="BU146" s="12"/>
      <c r="BV146" s="82"/>
    </row>
    <row r="147" spans="1:74">
      <c r="A147" s="7">
        <v>40940</v>
      </c>
      <c r="B147" s="69">
        <v>7358204</v>
      </c>
      <c r="C147" s="69">
        <v>20896288.459999997</v>
      </c>
      <c r="D147" s="69">
        <v>846289.57000000007</v>
      </c>
      <c r="E147" s="69">
        <v>1234669.6300000001</v>
      </c>
      <c r="F147" s="69">
        <v>1949092.73</v>
      </c>
      <c r="G147" s="69">
        <v>4030051.9299999997</v>
      </c>
      <c r="H147" s="83">
        <f t="shared" si="69"/>
        <v>0.19285970031062638</v>
      </c>
      <c r="I147" s="79">
        <f t="shared" si="58"/>
        <v>2.8398626159318221</v>
      </c>
      <c r="J147" s="82">
        <f t="shared" si="50"/>
        <v>3.1226706489790166</v>
      </c>
      <c r="K147" s="69">
        <v>20926510</v>
      </c>
      <c r="L147" s="69">
        <v>94036225.409999967</v>
      </c>
      <c r="M147" s="69">
        <v>487283.90000000008</v>
      </c>
      <c r="N147" s="69">
        <v>1704713.4000000001</v>
      </c>
      <c r="O147" s="69">
        <v>10029655.350000003</v>
      </c>
      <c r="P147" s="77">
        <v>12221652.649999999</v>
      </c>
      <c r="Q147" s="83">
        <f t="shared" si="70"/>
        <v>0.1299674949383956</v>
      </c>
      <c r="R147" s="79">
        <f t="shared" si="59"/>
        <v>4.4936410997342593</v>
      </c>
      <c r="S147" s="82">
        <f t="shared" si="51"/>
        <v>4.5983884895283529</v>
      </c>
      <c r="T147" s="69">
        <v>6013242</v>
      </c>
      <c r="U147" s="69">
        <v>49771386.800000004</v>
      </c>
      <c r="V147" s="69">
        <v>6266179.3699999992</v>
      </c>
      <c r="W147" s="69">
        <v>822090.63</v>
      </c>
      <c r="X147" s="69">
        <v>4168884.7400000012</v>
      </c>
      <c r="Y147" s="69">
        <v>11257154.739999998</v>
      </c>
      <c r="Z147" s="83">
        <f t="shared" si="81"/>
        <v>0.22617723683761204</v>
      </c>
      <c r="AA147" s="79">
        <f t="shared" si="82"/>
        <v>8.2769638740632772</v>
      </c>
      <c r="AB147" s="87">
        <f t="shared" si="83"/>
        <v>9.4557406470586098</v>
      </c>
      <c r="AC147" s="69">
        <v>37455729</v>
      </c>
      <c r="AD147" s="69">
        <v>93604492.74000001</v>
      </c>
      <c r="AE147" s="70">
        <v>409105.59000000102</v>
      </c>
      <c r="AF147" s="69">
        <v>22941415.360000003</v>
      </c>
      <c r="AG147" s="69">
        <v>7699555.9299999978</v>
      </c>
      <c r="AH147" s="81">
        <v>31050076.879999999</v>
      </c>
      <c r="AI147" s="85">
        <f t="shared" si="71"/>
        <v>0.33171566845884276</v>
      </c>
      <c r="AJ147" s="79">
        <f t="shared" si="63"/>
        <v>2.4990701086074179</v>
      </c>
      <c r="AK147" s="82">
        <f t="shared" si="53"/>
        <v>3.1224866479037163</v>
      </c>
      <c r="AL147" s="71">
        <v>19656256</v>
      </c>
      <c r="AM147" s="71">
        <v>49444781.620000012</v>
      </c>
      <c r="AN147" s="71">
        <v>362090.61</v>
      </c>
      <c r="AO147" s="71">
        <v>12798817.819999995</v>
      </c>
      <c r="AP147" s="71">
        <v>4622722.0199999996</v>
      </c>
      <c r="AQ147" s="77">
        <v>17783630.450000003</v>
      </c>
      <c r="AR147" s="78">
        <f t="shared" si="72"/>
        <v>0.35966647778269628</v>
      </c>
      <c r="AS147" s="79">
        <f t="shared" si="64"/>
        <v>2.5154730188699217</v>
      </c>
      <c r="AT147" s="82">
        <f t="shared" si="54"/>
        <v>3.1850261845389074</v>
      </c>
      <c r="AU147" s="71">
        <v>7712441</v>
      </c>
      <c r="AV147" s="71">
        <v>115357770.57999998</v>
      </c>
      <c r="AW147" s="71">
        <v>23638644.469999999</v>
      </c>
      <c r="AX147" s="71">
        <v>1403879.1600000001</v>
      </c>
      <c r="AY147" s="71">
        <v>10365170.35</v>
      </c>
      <c r="AZ147" s="77">
        <v>35407693.979999997</v>
      </c>
      <c r="BA147" s="83">
        <f t="shared" si="75"/>
        <v>0.30693809183357051</v>
      </c>
      <c r="BB147" s="79">
        <f t="shared" si="66"/>
        <v>14.957361823578292</v>
      </c>
      <c r="BC147" s="79">
        <f t="shared" si="80"/>
        <v>18.204391347693939</v>
      </c>
      <c r="BD147" s="86">
        <v>27728801</v>
      </c>
      <c r="BE147" s="111">
        <v>2186647</v>
      </c>
      <c r="BF147" s="106">
        <v>5705044.4899999993</v>
      </c>
      <c r="BG147" s="107">
        <v>0</v>
      </c>
      <c r="BH147" s="106">
        <v>785582.55999999994</v>
      </c>
      <c r="BI147" s="106">
        <v>1585.35</v>
      </c>
      <c r="BJ147" s="88">
        <v>787167.90999999992</v>
      </c>
      <c r="BK147" s="78">
        <f t="shared" si="73"/>
        <v>0.13797752346713077</v>
      </c>
      <c r="BL147" s="79">
        <f t="shared" si="68"/>
        <v>2.6090377139062682</v>
      </c>
      <c r="BM147" s="87">
        <f t="shared" si="55"/>
        <v>2.9683012621607414</v>
      </c>
      <c r="BN147" s="69"/>
      <c r="BO147" s="69"/>
      <c r="BP147" s="71"/>
      <c r="BQ147" s="71"/>
      <c r="BR147" s="71"/>
      <c r="BS147" s="71"/>
      <c r="BT147" s="72"/>
      <c r="BU147" s="12"/>
      <c r="BV147" s="82"/>
    </row>
    <row r="148" spans="1:74">
      <c r="A148" s="7">
        <v>40969</v>
      </c>
      <c r="B148" s="69">
        <v>8269297</v>
      </c>
      <c r="C148" s="69">
        <v>22366632.329999998</v>
      </c>
      <c r="D148" s="69">
        <v>937404.18</v>
      </c>
      <c r="E148" s="69">
        <v>1149955.9300000002</v>
      </c>
      <c r="F148" s="69">
        <v>2161402.83</v>
      </c>
      <c r="G148" s="69">
        <v>4248762.9399999995</v>
      </c>
      <c r="H148" s="83">
        <f t="shared" si="69"/>
        <v>0.18995988655391824</v>
      </c>
      <c r="I148" s="79">
        <f t="shared" si="58"/>
        <v>2.704780385805468</v>
      </c>
      <c r="J148" s="82">
        <f t="shared" si="50"/>
        <v>2.9572033076088569</v>
      </c>
      <c r="K148" s="69">
        <v>22089281</v>
      </c>
      <c r="L148" s="69">
        <v>98790229.129999995</v>
      </c>
      <c r="M148" s="69">
        <v>420977.12999999989</v>
      </c>
      <c r="N148" s="69">
        <v>1780005.9100000001</v>
      </c>
      <c r="O148" s="69">
        <v>10403310.529999999</v>
      </c>
      <c r="P148" s="77">
        <v>12604293.569999997</v>
      </c>
      <c r="Q148" s="83">
        <f t="shared" si="70"/>
        <v>0.12758643927643654</v>
      </c>
      <c r="R148" s="79">
        <f t="shared" si="59"/>
        <v>4.4723152885782023</v>
      </c>
      <c r="S148" s="82">
        <f t="shared" si="51"/>
        <v>4.5719556091481648</v>
      </c>
      <c r="T148" s="69">
        <v>6706350</v>
      </c>
      <c r="U148" s="69">
        <v>57381558.539999999</v>
      </c>
      <c r="V148" s="69">
        <v>7109114.9300000006</v>
      </c>
      <c r="W148" s="69">
        <v>906486.79</v>
      </c>
      <c r="X148" s="69">
        <v>4859797.0999999996</v>
      </c>
      <c r="Y148" s="69">
        <v>12875398.819999998</v>
      </c>
      <c r="Z148" s="83">
        <f t="shared" si="81"/>
        <v>0.2243821734298958</v>
      </c>
      <c r="AA148" s="79">
        <f t="shared" si="82"/>
        <v>8.5563023910174678</v>
      </c>
      <c r="AB148" s="87">
        <f t="shared" si="83"/>
        <v>9.751528068174192</v>
      </c>
      <c r="AC148" s="69">
        <v>39539138</v>
      </c>
      <c r="AD148" s="69">
        <v>87776962.809999973</v>
      </c>
      <c r="AE148" s="70">
        <v>593358.29999999958</v>
      </c>
      <c r="AF148" s="69">
        <v>22030127.890000001</v>
      </c>
      <c r="AG148" s="69">
        <v>7142845.5600000005</v>
      </c>
      <c r="AH148" s="81">
        <v>29766331.75</v>
      </c>
      <c r="AI148" s="85">
        <f t="shared" si="71"/>
        <v>0.33911325702202216</v>
      </c>
      <c r="AJ148" s="79">
        <f t="shared" si="63"/>
        <v>2.2200019335272301</v>
      </c>
      <c r="AK148" s="82">
        <f t="shared" si="53"/>
        <v>2.7921814835720489</v>
      </c>
      <c r="AL148" s="71">
        <v>20585510</v>
      </c>
      <c r="AM148" s="71">
        <v>47539931.200000003</v>
      </c>
      <c r="AN148" s="71">
        <v>373129.01000000007</v>
      </c>
      <c r="AO148" s="71">
        <v>12903637.569999997</v>
      </c>
      <c r="AP148" s="71">
        <v>4344417.4099999983</v>
      </c>
      <c r="AQ148" s="77">
        <v>17621183.989999998</v>
      </c>
      <c r="AR148" s="78">
        <f t="shared" si="72"/>
        <v>0.37066069607605989</v>
      </c>
      <c r="AS148" s="79">
        <f t="shared" si="64"/>
        <v>2.3093880695693234</v>
      </c>
      <c r="AT148" s="82">
        <f t="shared" si="54"/>
        <v>2.9543449630346785</v>
      </c>
      <c r="AU148" s="71">
        <v>7261217</v>
      </c>
      <c r="AV148" s="71">
        <v>127568334.02</v>
      </c>
      <c r="AW148" s="71">
        <v>25420993.969999999</v>
      </c>
      <c r="AX148" s="71">
        <v>1448002.9800000002</v>
      </c>
      <c r="AY148" s="71">
        <v>11517145.660000004</v>
      </c>
      <c r="AZ148" s="77">
        <v>38386142.609999992</v>
      </c>
      <c r="BA148" s="83">
        <f t="shared" si="75"/>
        <v>0.30090651339839447</v>
      </c>
      <c r="BB148" s="79">
        <f t="shared" si="66"/>
        <v>17.568450856103048</v>
      </c>
      <c r="BC148" s="79">
        <f t="shared" si="80"/>
        <v>21.268794331583809</v>
      </c>
      <c r="BD148" s="86">
        <v>28879883</v>
      </c>
      <c r="BE148" s="111">
        <v>2324376</v>
      </c>
      <c r="BF148" s="106">
        <v>5623854.4500000002</v>
      </c>
      <c r="BG148" s="107">
        <v>0</v>
      </c>
      <c r="BH148" s="106">
        <v>779384</v>
      </c>
      <c r="BI148" s="106">
        <v>1551.88</v>
      </c>
      <c r="BJ148" s="88">
        <v>780935.88</v>
      </c>
      <c r="BK148" s="78">
        <f t="shared" si="73"/>
        <v>0.13886132490502132</v>
      </c>
      <c r="BL148" s="79">
        <f t="shared" si="68"/>
        <v>2.4195114946979319</v>
      </c>
      <c r="BM148" s="87">
        <f t="shared" si="55"/>
        <v>2.7548204120159561</v>
      </c>
      <c r="BN148" s="70"/>
      <c r="BO148" s="70"/>
      <c r="BP148" s="73"/>
      <c r="BQ148" s="73"/>
      <c r="BR148" s="73"/>
      <c r="BS148" s="73"/>
      <c r="BT148" s="74"/>
      <c r="BU148" s="39"/>
      <c r="BV148" s="82"/>
    </row>
    <row r="149" spans="1:74">
      <c r="A149" s="7">
        <v>41000</v>
      </c>
      <c r="B149" s="69">
        <v>8751779</v>
      </c>
      <c r="C149" s="69">
        <v>19759860.569999997</v>
      </c>
      <c r="D149" s="69">
        <v>839753.8</v>
      </c>
      <c r="E149" s="69">
        <v>1028390.38</v>
      </c>
      <c r="F149" s="69">
        <v>1916275.19</v>
      </c>
      <c r="G149" s="69">
        <v>3784419.3700000006</v>
      </c>
      <c r="H149" s="83">
        <f t="shared" si="69"/>
        <v>0.19152055028898421</v>
      </c>
      <c r="I149" s="79">
        <f t="shared" si="58"/>
        <v>2.2578107342518585</v>
      </c>
      <c r="J149" s="82">
        <f t="shared" si="50"/>
        <v>2.4712695270298752</v>
      </c>
      <c r="K149" s="69">
        <v>19580102</v>
      </c>
      <c r="L149" s="69">
        <v>81417977.650000006</v>
      </c>
      <c r="M149" s="69">
        <v>333819.17999999993</v>
      </c>
      <c r="N149" s="69">
        <v>1786137.19</v>
      </c>
      <c r="O149" s="69">
        <v>8367569.5099999979</v>
      </c>
      <c r="P149" s="77">
        <v>10487525.879999997</v>
      </c>
      <c r="Q149" s="83">
        <f t="shared" si="70"/>
        <v>0.12881093565212126</v>
      </c>
      <c r="R149" s="79">
        <f t="shared" si="59"/>
        <v>4.1581998730139409</v>
      </c>
      <c r="S149" s="82">
        <f t="shared" si="51"/>
        <v>4.2664708294165177</v>
      </c>
      <c r="T149" s="69">
        <v>6278946</v>
      </c>
      <c r="U149" s="69">
        <v>59275810.640000001</v>
      </c>
      <c r="V149" s="69">
        <v>7235743.5899999999</v>
      </c>
      <c r="W149" s="69">
        <v>911983.64999999991</v>
      </c>
      <c r="X149" s="69">
        <v>5150924.37</v>
      </c>
      <c r="Y149" s="69">
        <v>13298651.609999998</v>
      </c>
      <c r="Z149" s="83">
        <f t="shared" si="81"/>
        <v>0.22435208336106524</v>
      </c>
      <c r="AA149" s="79">
        <f t="shared" si="82"/>
        <v>9.4404077754451148</v>
      </c>
      <c r="AB149" s="87">
        <f t="shared" si="83"/>
        <v>10.738034357995755</v>
      </c>
      <c r="AC149" s="69">
        <v>34737100</v>
      </c>
      <c r="AD149" s="69">
        <v>71166939.209999979</v>
      </c>
      <c r="AE149" s="70">
        <v>310118.04999999993</v>
      </c>
      <c r="AF149" s="69">
        <v>21428601.32</v>
      </c>
      <c r="AG149" s="69">
        <v>5490034.629999998</v>
      </c>
      <c r="AH149" s="81">
        <v>27228753.999999996</v>
      </c>
      <c r="AI149" s="85">
        <f t="shared" si="71"/>
        <v>0.38260397738412172</v>
      </c>
      <c r="AJ149" s="79">
        <f t="shared" si="63"/>
        <v>2.0487300094135659</v>
      </c>
      <c r="AK149" s="82">
        <f t="shared" si="53"/>
        <v>2.674536981498167</v>
      </c>
      <c r="AL149" s="71">
        <v>19025532</v>
      </c>
      <c r="AM149" s="71">
        <v>36523639.61999999</v>
      </c>
      <c r="AN149" s="71">
        <v>335152.12000000005</v>
      </c>
      <c r="AO149" s="71">
        <v>11642513.920000002</v>
      </c>
      <c r="AP149" s="71">
        <v>3190064.4299999997</v>
      </c>
      <c r="AQ149" s="77">
        <v>15167730.469999995</v>
      </c>
      <c r="AR149" s="78">
        <f t="shared" si="72"/>
        <v>0.41528529543628212</v>
      </c>
      <c r="AS149" s="79">
        <f t="shared" si="64"/>
        <v>1.9197171264383035</v>
      </c>
      <c r="AT149" s="82">
        <f t="shared" si="54"/>
        <v>2.5492746095089478</v>
      </c>
      <c r="AU149" s="71">
        <v>7044350</v>
      </c>
      <c r="AV149" s="71">
        <v>119655383.62999998</v>
      </c>
      <c r="AW149" s="71">
        <v>24481147.82</v>
      </c>
      <c r="AX149" s="71">
        <v>1336589.3399999994</v>
      </c>
      <c r="AY149" s="71">
        <v>10731391.43</v>
      </c>
      <c r="AZ149" s="77">
        <v>36549128.590000004</v>
      </c>
      <c r="BA149" s="83">
        <f t="shared" si="75"/>
        <v>0.30545327323522459</v>
      </c>
      <c r="BB149" s="79">
        <f t="shared" si="66"/>
        <v>16.986007740955515</v>
      </c>
      <c r="BC149" s="79">
        <f t="shared" si="80"/>
        <v>20.651035338959591</v>
      </c>
      <c r="BD149" s="86">
        <v>27506377</v>
      </c>
      <c r="BE149" s="111">
        <v>2203784</v>
      </c>
      <c r="BF149" s="106">
        <v>4385993</v>
      </c>
      <c r="BG149" s="107">
        <v>0</v>
      </c>
      <c r="BH149" s="106">
        <v>735951.85000000009</v>
      </c>
      <c r="BI149" s="106">
        <v>1173.5900000000001</v>
      </c>
      <c r="BJ149" s="88">
        <v>737125.44000000006</v>
      </c>
      <c r="BK149" s="78">
        <f t="shared" si="73"/>
        <v>0.16806352404119204</v>
      </c>
      <c r="BL149" s="79">
        <f t="shared" si="68"/>
        <v>1.9902100205827795</v>
      </c>
      <c r="BM149" s="87">
        <f t="shared" si="55"/>
        <v>2.3241591961825656</v>
      </c>
      <c r="BN149" s="69"/>
      <c r="BO149" s="69"/>
      <c r="BP149" s="71"/>
      <c r="BQ149" s="71"/>
      <c r="BR149" s="71"/>
      <c r="BS149" s="71"/>
      <c r="BT149" s="72"/>
      <c r="BU149" s="12"/>
      <c r="BV149" s="82"/>
    </row>
    <row r="150" spans="1:74">
      <c r="A150" s="7">
        <v>41030</v>
      </c>
      <c r="B150" s="69">
        <v>8179339</v>
      </c>
      <c r="C150" s="69">
        <v>18442550.369999997</v>
      </c>
      <c r="D150" s="69">
        <v>798972.92999999993</v>
      </c>
      <c r="E150" s="69">
        <v>997362.78999999992</v>
      </c>
      <c r="F150" s="69">
        <v>1781135.9300000002</v>
      </c>
      <c r="G150" s="69">
        <v>3577471.65</v>
      </c>
      <c r="H150" s="83">
        <f t="shared" si="69"/>
        <v>0.19397922620395155</v>
      </c>
      <c r="I150" s="79">
        <f t="shared" si="58"/>
        <v>2.2547727108510842</v>
      </c>
      <c r="J150" s="82">
        <f t="shared" si="50"/>
        <v>2.4743914013100565</v>
      </c>
      <c r="K150" s="69">
        <v>19861618</v>
      </c>
      <c r="L150" s="69">
        <v>74293823.12999998</v>
      </c>
      <c r="M150" s="69">
        <v>359723.44000000006</v>
      </c>
      <c r="N150" s="69">
        <v>1250436.8500000001</v>
      </c>
      <c r="O150" s="69">
        <v>7837542.2500000009</v>
      </c>
      <c r="P150" s="77">
        <v>9447702.540000001</v>
      </c>
      <c r="Q150" s="83">
        <f t="shared" si="70"/>
        <v>0.12716672991061892</v>
      </c>
      <c r="R150" s="79">
        <f t="shared" si="59"/>
        <v>3.7405725520448527</v>
      </c>
      <c r="S150" s="82">
        <f t="shared" si="51"/>
        <v>3.8216414906378713</v>
      </c>
      <c r="T150" s="69">
        <v>6910502</v>
      </c>
      <c r="U150" s="69">
        <v>48636649.010000005</v>
      </c>
      <c r="V150" s="69">
        <v>6292714.4700000007</v>
      </c>
      <c r="W150" s="69">
        <v>815470.80999999994</v>
      </c>
      <c r="X150" s="69">
        <v>4139658.66</v>
      </c>
      <c r="Y150" s="69">
        <v>11247843.939999999</v>
      </c>
      <c r="Z150" s="83">
        <f t="shared" si="81"/>
        <v>0.23126272407639289</v>
      </c>
      <c r="AA150" s="79">
        <f t="shared" si="82"/>
        <v>7.0380775535554445</v>
      </c>
      <c r="AB150" s="87">
        <f t="shared" si="83"/>
        <v>8.066683764797407</v>
      </c>
      <c r="AC150" s="69">
        <v>36506415</v>
      </c>
      <c r="AD150" s="69">
        <v>77784845.350000009</v>
      </c>
      <c r="AE150" s="70">
        <v>367207.05</v>
      </c>
      <c r="AF150" s="69">
        <v>22557639.680000007</v>
      </c>
      <c r="AG150" s="69">
        <v>6095874.5999999987</v>
      </c>
      <c r="AH150" s="81">
        <v>29020721.329999994</v>
      </c>
      <c r="AI150" s="85">
        <f t="shared" si="71"/>
        <v>0.3730896577529802</v>
      </c>
      <c r="AJ150" s="79">
        <f t="shared" si="63"/>
        <v>2.1307171725845993</v>
      </c>
      <c r="AK150" s="82">
        <f t="shared" si="53"/>
        <v>2.7586847977266467</v>
      </c>
      <c r="AL150" s="71">
        <v>20122513</v>
      </c>
      <c r="AM150" s="71">
        <v>39184271.959999986</v>
      </c>
      <c r="AN150" s="71">
        <v>365840.27999999997</v>
      </c>
      <c r="AO150" s="71">
        <v>13009119.399999999</v>
      </c>
      <c r="AP150" s="71">
        <v>3374814.0200000005</v>
      </c>
      <c r="AQ150" s="77">
        <v>16749773.699999999</v>
      </c>
      <c r="AR150" s="78">
        <f t="shared" si="72"/>
        <v>0.4274616539283535</v>
      </c>
      <c r="AS150" s="79">
        <f t="shared" si="64"/>
        <v>1.9472852103512115</v>
      </c>
      <c r="AT150" s="82">
        <f t="shared" si="54"/>
        <v>2.6119616193066935</v>
      </c>
      <c r="AU150" s="71">
        <v>7337133</v>
      </c>
      <c r="AV150" s="71">
        <v>96959051.24999997</v>
      </c>
      <c r="AW150" s="71">
        <v>17042927.599999998</v>
      </c>
      <c r="AX150" s="71">
        <v>1260094.0099999998</v>
      </c>
      <c r="AY150" s="71">
        <v>9006831.1099999994</v>
      </c>
      <c r="AZ150" s="77">
        <v>27309852.719999999</v>
      </c>
      <c r="BA150" s="83">
        <f t="shared" si="75"/>
        <v>0.28166377834684109</v>
      </c>
      <c r="BB150" s="79">
        <f t="shared" si="66"/>
        <v>13.214841716785013</v>
      </c>
      <c r="BC150" s="79">
        <f t="shared" si="80"/>
        <v>15.70941577043785</v>
      </c>
      <c r="BD150" s="86">
        <v>28950497</v>
      </c>
      <c r="BE150" s="111">
        <v>2293861</v>
      </c>
      <c r="BF150" s="106">
        <v>4506250.33</v>
      </c>
      <c r="BG150" s="107">
        <v>0</v>
      </c>
      <c r="BH150" s="106">
        <v>746595.46</v>
      </c>
      <c r="BI150" s="106">
        <v>1185.71</v>
      </c>
      <c r="BJ150" s="88">
        <v>747781.17</v>
      </c>
      <c r="BK150" s="78">
        <f t="shared" si="73"/>
        <v>0.16594310462996406</v>
      </c>
      <c r="BL150" s="79">
        <f t="shared" si="68"/>
        <v>1.9644827345684852</v>
      </c>
      <c r="BM150" s="87">
        <f t="shared" si="55"/>
        <v>2.2899581927588462</v>
      </c>
      <c r="BN150" s="69"/>
      <c r="BO150" s="69"/>
      <c r="BP150" s="71"/>
      <c r="BQ150" s="71"/>
      <c r="BR150" s="71"/>
      <c r="BS150" s="71"/>
      <c r="BT150" s="72"/>
      <c r="BU150" s="12"/>
      <c r="BV150" s="82"/>
    </row>
    <row r="151" spans="1:74">
      <c r="A151" s="7">
        <v>41061</v>
      </c>
      <c r="B151" s="69">
        <v>7996986</v>
      </c>
      <c r="C151" s="69">
        <v>20812263.479999997</v>
      </c>
      <c r="D151" s="69">
        <v>978505.33</v>
      </c>
      <c r="E151" s="69">
        <v>923962.11</v>
      </c>
      <c r="F151" s="69">
        <v>1981142.0999999999</v>
      </c>
      <c r="G151" s="69">
        <v>3883609.540000001</v>
      </c>
      <c r="H151" s="83">
        <f t="shared" si="69"/>
        <v>0.18660197838317977</v>
      </c>
      <c r="I151" s="79">
        <f t="shared" si="58"/>
        <v>2.6025134319354812</v>
      </c>
      <c r="J151" s="82">
        <f t="shared" ref="J151:J163" si="84">(C151+D151+E151)/B151</f>
        <v>2.8404114900288677</v>
      </c>
      <c r="K151" s="69">
        <v>19340068</v>
      </c>
      <c r="L151" s="69">
        <v>68634140.579999998</v>
      </c>
      <c r="M151" s="69">
        <v>342376.46000000008</v>
      </c>
      <c r="N151" s="69">
        <v>1405726.6700000002</v>
      </c>
      <c r="O151" s="69">
        <v>7137838.5899999989</v>
      </c>
      <c r="P151" s="77">
        <v>8885941.7200000025</v>
      </c>
      <c r="Q151" s="83">
        <f t="shared" si="70"/>
        <v>0.12946824488379138</v>
      </c>
      <c r="R151" s="79">
        <f t="shared" si="59"/>
        <v>3.548805546081844</v>
      </c>
      <c r="S151" s="82">
        <f t="shared" ref="S151:S163" si="85">(L151+M151+N151)/K151</f>
        <v>3.6391931874282961</v>
      </c>
      <c r="T151" s="69">
        <v>6184413</v>
      </c>
      <c r="U151" s="69">
        <v>36816762.18</v>
      </c>
      <c r="V151" s="69">
        <v>5111380.3199999994</v>
      </c>
      <c r="W151" s="69">
        <v>753438.12000000023</v>
      </c>
      <c r="X151" s="69">
        <v>3034858.8300000005</v>
      </c>
      <c r="Y151" s="69">
        <v>8899677.2700000014</v>
      </c>
      <c r="Z151" s="83">
        <f t="shared" si="81"/>
        <v>0.24172895015832166</v>
      </c>
      <c r="AA151" s="79">
        <f t="shared" si="82"/>
        <v>5.9531538692516168</v>
      </c>
      <c r="AB151" s="87">
        <f t="shared" si="83"/>
        <v>6.9014764408521874</v>
      </c>
      <c r="AC151" s="69">
        <v>34258978</v>
      </c>
      <c r="AD151" s="69">
        <v>86095286.560000002</v>
      </c>
      <c r="AE151" s="70">
        <v>357453.93000000005</v>
      </c>
      <c r="AF151" s="69">
        <v>20861432.610000011</v>
      </c>
      <c r="AG151" s="69">
        <v>7152851.4899999993</v>
      </c>
      <c r="AH151" s="81">
        <v>28371738.030000001</v>
      </c>
      <c r="AI151" s="85">
        <f t="shared" si="71"/>
        <v>0.32953880710098654</v>
      </c>
      <c r="AJ151" s="79">
        <f t="shared" si="63"/>
        <v>2.5130722393411737</v>
      </c>
      <c r="AK151" s="82">
        <f t="shared" ref="AK151:AK163" si="86">(AD151+AE151+AF151)/AC151</f>
        <v>3.1324394177783126</v>
      </c>
      <c r="AL151" s="71">
        <v>18731082</v>
      </c>
      <c r="AM151" s="71">
        <v>43172889.270000003</v>
      </c>
      <c r="AN151" s="71">
        <v>348510.11</v>
      </c>
      <c r="AO151" s="71">
        <v>12216499.269999998</v>
      </c>
      <c r="AP151" s="71">
        <v>3893952.62</v>
      </c>
      <c r="AQ151" s="77">
        <v>16458962.000000004</v>
      </c>
      <c r="AR151" s="78">
        <f t="shared" si="72"/>
        <v>0.38123373900382002</v>
      </c>
      <c r="AS151" s="79">
        <f t="shared" si="64"/>
        <v>2.3048796257471942</v>
      </c>
      <c r="AT151" s="82">
        <f t="shared" ref="AT151:AT163" si="87">(AM151+AN151+AO151)/AL151</f>
        <v>2.9756902804653782</v>
      </c>
      <c r="AU151" s="71">
        <v>6273567</v>
      </c>
      <c r="AV151" s="71">
        <v>65298379.639999986</v>
      </c>
      <c r="AW151" s="71">
        <v>13043254.73</v>
      </c>
      <c r="AX151" s="71">
        <v>1215981.2800000003</v>
      </c>
      <c r="AY151" s="71">
        <v>5885919.6699999981</v>
      </c>
      <c r="AZ151" s="77">
        <v>20145155.68</v>
      </c>
      <c r="BA151" s="83">
        <f t="shared" si="75"/>
        <v>0.30850927375324383</v>
      </c>
      <c r="BB151" s="79">
        <f t="shared" si="66"/>
        <v>10.408493228812251</v>
      </c>
      <c r="BC151" s="79">
        <f t="shared" si="80"/>
        <v>12.681400493531031</v>
      </c>
      <c r="BD151" s="86">
        <v>26958395</v>
      </c>
      <c r="BE151" s="111">
        <v>2204098</v>
      </c>
      <c r="BF151" s="106">
        <v>5478341.79</v>
      </c>
      <c r="BG151" s="107">
        <v>0</v>
      </c>
      <c r="BH151" s="106">
        <v>745570.75</v>
      </c>
      <c r="BI151" s="106">
        <v>1484.9</v>
      </c>
      <c r="BJ151" s="88">
        <v>747055.65</v>
      </c>
      <c r="BK151" s="78">
        <f t="shared" si="73"/>
        <v>0.13636528691284885</v>
      </c>
      <c r="BL151" s="79">
        <f t="shared" si="68"/>
        <v>2.485525502949506</v>
      </c>
      <c r="BM151" s="87">
        <f t="shared" ref="BM151:BM163" si="88">(BF151+BG151+BH151)/BE151</f>
        <v>2.8237912016616322</v>
      </c>
      <c r="BN151" s="69"/>
      <c r="BO151" s="69"/>
      <c r="BP151" s="71"/>
      <c r="BQ151" s="71"/>
      <c r="BR151" s="71"/>
      <c r="BS151" s="71"/>
      <c r="BT151" s="72"/>
      <c r="BU151" s="12"/>
      <c r="BV151" s="82"/>
    </row>
    <row r="152" spans="1:74">
      <c r="A152" s="7">
        <v>41091</v>
      </c>
      <c r="B152" s="69">
        <v>8838780</v>
      </c>
      <c r="C152" s="69">
        <v>24960829.569999993</v>
      </c>
      <c r="D152" s="69">
        <v>1078969.8599999999</v>
      </c>
      <c r="E152" s="69">
        <v>1030385.1999999998</v>
      </c>
      <c r="F152" s="69">
        <v>2449456.0399999991</v>
      </c>
      <c r="G152" s="69">
        <v>4558811.1000000015</v>
      </c>
      <c r="H152" s="83">
        <f t="shared" si="69"/>
        <v>0.18263860530818099</v>
      </c>
      <c r="I152" s="79">
        <f t="shared" si="58"/>
        <v>2.8240129938747196</v>
      </c>
      <c r="J152" s="82">
        <f t="shared" si="84"/>
        <v>3.0626607552173479</v>
      </c>
      <c r="K152" s="69">
        <v>21587222</v>
      </c>
      <c r="L152" s="69">
        <v>85579518.640000015</v>
      </c>
      <c r="M152" s="69">
        <v>361325.89999999997</v>
      </c>
      <c r="N152" s="69">
        <v>1295458.5700000003</v>
      </c>
      <c r="O152" s="69">
        <v>9000006.0799999963</v>
      </c>
      <c r="P152" s="77">
        <v>10656790.549999999</v>
      </c>
      <c r="Q152" s="83">
        <f t="shared" si="70"/>
        <v>0.12452501158400997</v>
      </c>
      <c r="R152" s="79">
        <f t="shared" si="59"/>
        <v>3.9643599644271048</v>
      </c>
      <c r="S152" s="82">
        <f t="shared" si="85"/>
        <v>4.0411083515053496</v>
      </c>
      <c r="T152" s="69">
        <v>6974825</v>
      </c>
      <c r="U152" s="69">
        <v>46369429.710000008</v>
      </c>
      <c r="V152" s="69">
        <v>5892637.7199999997</v>
      </c>
      <c r="W152" s="69">
        <v>1165984.3899999999</v>
      </c>
      <c r="X152" s="69">
        <v>3953027.9099999997</v>
      </c>
      <c r="Y152" s="69">
        <v>11011650.02</v>
      </c>
      <c r="Z152" s="83">
        <f t="shared" si="81"/>
        <v>0.23747650313726487</v>
      </c>
      <c r="AA152" s="79">
        <f t="shared" si="82"/>
        <v>6.6481137103798318</v>
      </c>
      <c r="AB152" s="87">
        <f t="shared" si="83"/>
        <v>7.6601279343926203</v>
      </c>
      <c r="AC152" s="69">
        <v>36275803</v>
      </c>
      <c r="AD152" s="69">
        <v>99050130.120000005</v>
      </c>
      <c r="AE152" s="70">
        <v>386530.79</v>
      </c>
      <c r="AF152" s="69">
        <v>22182422.279999983</v>
      </c>
      <c r="AG152" s="69">
        <v>8371202.4899999984</v>
      </c>
      <c r="AH152" s="81">
        <v>30940155.559999991</v>
      </c>
      <c r="AI152" s="85">
        <f t="shared" si="71"/>
        <v>0.31236865133357977</v>
      </c>
      <c r="AJ152" s="79">
        <f t="shared" si="63"/>
        <v>2.7304738125300769</v>
      </c>
      <c r="AK152" s="82">
        <f t="shared" si="86"/>
        <v>3.3526227714380297</v>
      </c>
      <c r="AL152" s="69">
        <v>19496526</v>
      </c>
      <c r="AM152" s="69">
        <v>48074529.080000013</v>
      </c>
      <c r="AN152" s="69">
        <v>442783.83999999997</v>
      </c>
      <c r="AO152" s="69">
        <v>12687850.819999998</v>
      </c>
      <c r="AP152" s="69">
        <v>4400567.3100000005</v>
      </c>
      <c r="AQ152" s="69">
        <v>17531201.969999995</v>
      </c>
      <c r="AR152" s="78">
        <f t="shared" si="72"/>
        <v>0.36466715962680812</v>
      </c>
      <c r="AS152" s="79">
        <f t="shared" si="64"/>
        <v>2.4657997573516437</v>
      </c>
      <c r="AT152" s="82">
        <f t="shared" si="87"/>
        <v>3.1392856214486629</v>
      </c>
      <c r="AU152" s="71">
        <v>7240260</v>
      </c>
      <c r="AV152" s="71">
        <v>82237106.929999977</v>
      </c>
      <c r="AW152" s="71">
        <v>15340176.770000005</v>
      </c>
      <c r="AX152" s="71">
        <v>1220381.1099999994</v>
      </c>
      <c r="AY152" s="71">
        <v>7568394.7299999986</v>
      </c>
      <c r="AZ152" s="77">
        <v>24128952.609999999</v>
      </c>
      <c r="BA152" s="83">
        <f t="shared" si="75"/>
        <v>0.2934071188878094</v>
      </c>
      <c r="BB152" s="79">
        <f t="shared" si="66"/>
        <v>11.358308531737807</v>
      </c>
      <c r="BC152" s="79">
        <f t="shared" si="80"/>
        <v>13.645596264498787</v>
      </c>
      <c r="BD152" s="86">
        <v>28044664</v>
      </c>
      <c r="BE152" s="112">
        <v>2254375</v>
      </c>
      <c r="BF152" s="108">
        <v>6047447.3499999996</v>
      </c>
      <c r="BG152" s="107">
        <v>0</v>
      </c>
      <c r="BH152" s="106">
        <v>697492.88</v>
      </c>
      <c r="BI152" s="106">
        <v>1682.35</v>
      </c>
      <c r="BJ152" s="88">
        <v>699175.23</v>
      </c>
      <c r="BK152" s="78">
        <f t="shared" si="73"/>
        <v>0.11561493462196079</v>
      </c>
      <c r="BL152" s="79">
        <f t="shared" si="68"/>
        <v>2.6825383310230109</v>
      </c>
      <c r="BM152" s="87">
        <f t="shared" si="88"/>
        <v>2.9919335647352368</v>
      </c>
      <c r="BN152" s="69"/>
      <c r="BO152" s="69"/>
      <c r="BP152" s="71"/>
      <c r="BQ152" s="71"/>
      <c r="BR152" s="71"/>
      <c r="BS152" s="71"/>
      <c r="BT152" s="72"/>
      <c r="BU152" s="12"/>
      <c r="BV152" s="82"/>
    </row>
    <row r="153" spans="1:74">
      <c r="A153" s="7">
        <v>41122</v>
      </c>
      <c r="B153" s="69">
        <v>8743290</v>
      </c>
      <c r="C153" s="69">
        <v>26407325.609999999</v>
      </c>
      <c r="D153" s="69">
        <v>1003129.6399999997</v>
      </c>
      <c r="E153" s="69">
        <v>1055636.0000000005</v>
      </c>
      <c r="F153" s="69">
        <v>2627556.6299999994</v>
      </c>
      <c r="G153" s="69">
        <v>4686322.2700000005</v>
      </c>
      <c r="H153" s="83">
        <f t="shared" si="69"/>
        <v>0.1774629638461144</v>
      </c>
      <c r="I153" s="79">
        <f t="shared" si="58"/>
        <v>3.0202962054329663</v>
      </c>
      <c r="J153" s="82">
        <f t="shared" si="84"/>
        <v>3.2557642775202469</v>
      </c>
      <c r="K153" s="69">
        <v>21740622</v>
      </c>
      <c r="L153" s="69">
        <v>91981019.299999982</v>
      </c>
      <c r="M153" s="69">
        <v>326523.39000000007</v>
      </c>
      <c r="N153" s="69">
        <v>1343321.2400000005</v>
      </c>
      <c r="O153" s="69">
        <v>9659336.7700000014</v>
      </c>
      <c r="P153" s="77">
        <v>11329181.400000002</v>
      </c>
      <c r="Q153" s="83">
        <f t="shared" si="70"/>
        <v>0.12316868725980736</v>
      </c>
      <c r="R153" s="79">
        <f t="shared" si="59"/>
        <v>4.2308366016390879</v>
      </c>
      <c r="S153" s="82">
        <f t="shared" si="85"/>
        <v>4.3076441846971987</v>
      </c>
      <c r="T153" s="69">
        <v>6847525</v>
      </c>
      <c r="U153" s="69">
        <v>49122403.279999979</v>
      </c>
      <c r="V153" s="69">
        <v>6708631.6400000006</v>
      </c>
      <c r="W153" s="69">
        <v>555326.59000000008</v>
      </c>
      <c r="X153" s="69">
        <v>4338193.6499999985</v>
      </c>
      <c r="Y153" s="69">
        <v>11602151.880000005</v>
      </c>
      <c r="Z153" s="83">
        <f t="shared" si="81"/>
        <v>0.2361886044920726</v>
      </c>
      <c r="AA153" s="79">
        <f t="shared" si="82"/>
        <v>7.1737457373284474</v>
      </c>
      <c r="AB153" s="87">
        <f t="shared" si="83"/>
        <v>8.2345608829467558</v>
      </c>
      <c r="AC153" s="69">
        <v>36497534</v>
      </c>
      <c r="AD153" s="69">
        <v>107958335.52999999</v>
      </c>
      <c r="AE153" s="70">
        <v>410604.01999999996</v>
      </c>
      <c r="AF153" s="69">
        <v>21740419.030000009</v>
      </c>
      <c r="AG153" s="69">
        <v>9421596.2400000021</v>
      </c>
      <c r="AH153" s="81">
        <v>31572619.290000003</v>
      </c>
      <c r="AI153" s="85">
        <f t="shared" si="71"/>
        <v>0.29245189021302065</v>
      </c>
      <c r="AJ153" s="79">
        <f t="shared" si="63"/>
        <v>2.957962462066615</v>
      </c>
      <c r="AK153" s="82">
        <f t="shared" si="86"/>
        <v>3.5648808103035119</v>
      </c>
      <c r="AL153" s="69">
        <v>19768233</v>
      </c>
      <c r="AM153" s="69">
        <v>53711340.379999965</v>
      </c>
      <c r="AN153" s="69">
        <v>453555.98</v>
      </c>
      <c r="AO153" s="69">
        <v>13290841.390000002</v>
      </c>
      <c r="AP153" s="69">
        <v>5011445.2100000009</v>
      </c>
      <c r="AQ153" s="69">
        <v>18755842.579999994</v>
      </c>
      <c r="AR153" s="78">
        <f t="shared" si="72"/>
        <v>0.34919706801776162</v>
      </c>
      <c r="AS153" s="79">
        <f t="shared" si="64"/>
        <v>2.7170531822444608</v>
      </c>
      <c r="AT153" s="82">
        <f t="shared" si="87"/>
        <v>3.4123301637531269</v>
      </c>
      <c r="AU153" s="71">
        <v>7141639</v>
      </c>
      <c r="AV153" s="71">
        <v>87756784.910000041</v>
      </c>
      <c r="AW153" s="71">
        <v>15046938.229999999</v>
      </c>
      <c r="AX153" s="71">
        <v>1278351.6500000004</v>
      </c>
      <c r="AY153" s="71">
        <v>8197701.04</v>
      </c>
      <c r="AZ153" s="77">
        <v>24522990.919999994</v>
      </c>
      <c r="BA153" s="83">
        <f t="shared" si="75"/>
        <v>0.27944267722603811</v>
      </c>
      <c r="BB153" s="79">
        <f t="shared" si="66"/>
        <v>12.288045490677986</v>
      </c>
      <c r="BC153" s="79">
        <f t="shared" si="80"/>
        <v>14.573975916452799</v>
      </c>
      <c r="BD153" s="86">
        <v>27677655</v>
      </c>
      <c r="BE153" s="112">
        <v>2242396</v>
      </c>
      <c r="BF153" s="108">
        <v>6800525.6200000001</v>
      </c>
      <c r="BG153" s="107">
        <v>0</v>
      </c>
      <c r="BH153" s="106">
        <v>693581.23</v>
      </c>
      <c r="BI153" s="106">
        <v>1989.41</v>
      </c>
      <c r="BJ153" s="88">
        <v>695570.64</v>
      </c>
      <c r="BK153" s="78">
        <f t="shared" si="73"/>
        <v>0.10228189391042983</v>
      </c>
      <c r="BL153" s="79">
        <f t="shared" si="68"/>
        <v>3.0327050262308708</v>
      </c>
      <c r="BM153" s="87">
        <f t="shared" si="88"/>
        <v>3.342008659487441</v>
      </c>
      <c r="BN153" s="69"/>
      <c r="BO153" s="69"/>
      <c r="BP153" s="71"/>
      <c r="BQ153" s="71"/>
      <c r="BR153" s="71"/>
      <c r="BS153" s="71"/>
      <c r="BT153" s="72"/>
      <c r="BU153" s="12"/>
      <c r="BV153" s="82"/>
    </row>
    <row r="154" spans="1:74">
      <c r="A154" s="7">
        <v>41153</v>
      </c>
      <c r="B154" s="69">
        <v>8263153</v>
      </c>
      <c r="C154" s="69">
        <v>23030039.280000001</v>
      </c>
      <c r="D154" s="69">
        <v>856325.07999999984</v>
      </c>
      <c r="E154" s="69">
        <v>1090030.1500000001</v>
      </c>
      <c r="F154" s="69">
        <v>2368660.8199999994</v>
      </c>
      <c r="G154" s="69">
        <v>4315016.05</v>
      </c>
      <c r="H154" s="83">
        <f t="shared" si="69"/>
        <v>0.18736468477269569</v>
      </c>
      <c r="I154" s="79">
        <f t="shared" si="58"/>
        <v>2.7870764682682267</v>
      </c>
      <c r="J154" s="82">
        <f t="shared" si="84"/>
        <v>3.0226227821268705</v>
      </c>
      <c r="K154" s="69">
        <v>20683520</v>
      </c>
      <c r="L154" s="69">
        <v>84112982.100000009</v>
      </c>
      <c r="M154" s="69">
        <v>299113.45</v>
      </c>
      <c r="N154" s="69">
        <v>1494931.0999999999</v>
      </c>
      <c r="O154" s="69">
        <v>8913280.2399999984</v>
      </c>
      <c r="P154" s="77">
        <v>10707324.789999994</v>
      </c>
      <c r="Q154" s="83">
        <f t="shared" si="70"/>
        <v>0.12729693470230671</v>
      </c>
      <c r="R154" s="79">
        <f t="shared" si="59"/>
        <v>4.0666667037332145</v>
      </c>
      <c r="S154" s="82">
        <f t="shared" si="85"/>
        <v>4.1534045776540935</v>
      </c>
      <c r="T154" s="69">
        <v>6327301</v>
      </c>
      <c r="U154" s="69">
        <v>46409724.670000017</v>
      </c>
      <c r="V154" s="69">
        <v>5413622.4000000013</v>
      </c>
      <c r="W154" s="69">
        <v>1246972.1000000003</v>
      </c>
      <c r="X154" s="69">
        <v>4212899.6899999985</v>
      </c>
      <c r="Y154" s="69">
        <v>10873494.189999999</v>
      </c>
      <c r="Z154" s="83">
        <f t="shared" si="81"/>
        <v>0.23429344318064441</v>
      </c>
      <c r="AA154" s="79">
        <f t="shared" si="82"/>
        <v>7.3348375033841471</v>
      </c>
      <c r="AB154" s="87">
        <f t="shared" si="83"/>
        <v>8.3875129648486801</v>
      </c>
      <c r="AC154" s="69">
        <v>33887676</v>
      </c>
      <c r="AD154" s="69">
        <v>93224414.500000045</v>
      </c>
      <c r="AE154" s="70">
        <v>405005.39999999997</v>
      </c>
      <c r="AF154" s="69">
        <v>21754713.949999996</v>
      </c>
      <c r="AG154" s="69">
        <v>7774978.6800000016</v>
      </c>
      <c r="AH154" s="81">
        <v>29934698.030000001</v>
      </c>
      <c r="AI154" s="85">
        <f t="shared" si="71"/>
        <v>0.32110363138832038</v>
      </c>
      <c r="AJ154" s="79">
        <f t="shared" si="63"/>
        <v>2.750982820421207</v>
      </c>
      <c r="AK154" s="82">
        <f t="shared" si="86"/>
        <v>3.4048995820781589</v>
      </c>
      <c r="AL154" s="69">
        <v>19736890</v>
      </c>
      <c r="AM154" s="69">
        <v>48583488.130000003</v>
      </c>
      <c r="AN154" s="69">
        <v>468174.00000000006</v>
      </c>
      <c r="AO154" s="69">
        <v>13079267.149999999</v>
      </c>
      <c r="AP154" s="69">
        <v>4473061.5699999994</v>
      </c>
      <c r="AQ154" s="69">
        <v>18020502.720000003</v>
      </c>
      <c r="AR154" s="78">
        <f t="shared" si="72"/>
        <v>0.3709182566673811</v>
      </c>
      <c r="AS154" s="79">
        <f t="shared" si="64"/>
        <v>2.4615574252073151</v>
      </c>
      <c r="AT154" s="82">
        <f t="shared" si="87"/>
        <v>3.147959444471748</v>
      </c>
      <c r="AU154" s="71">
        <v>6623081</v>
      </c>
      <c r="AV154" s="71">
        <v>81113033.889999986</v>
      </c>
      <c r="AW154" s="71">
        <v>13628242.260000002</v>
      </c>
      <c r="AX154" s="71">
        <v>1216630.7100000002</v>
      </c>
      <c r="AY154" s="71">
        <v>7631248.9899999993</v>
      </c>
      <c r="AZ154" s="77">
        <v>22476121.960000005</v>
      </c>
      <c r="BA154" s="83">
        <f t="shared" si="75"/>
        <v>0.27709630477489722</v>
      </c>
      <c r="BB154" s="79">
        <f t="shared" si="66"/>
        <v>12.24702429126263</v>
      </c>
      <c r="BC154" s="79">
        <f t="shared" si="80"/>
        <v>14.488409074266189</v>
      </c>
      <c r="BD154" s="86">
        <v>26994507</v>
      </c>
      <c r="BE154" s="112">
        <v>2152568</v>
      </c>
      <c r="BF154" s="108">
        <v>5575799.5700000003</v>
      </c>
      <c r="BG154" s="107">
        <v>0</v>
      </c>
      <c r="BH154" s="106">
        <v>684820.8600000001</v>
      </c>
      <c r="BI154" s="106">
        <v>1603.83</v>
      </c>
      <c r="BJ154" s="88">
        <v>686424.69000000006</v>
      </c>
      <c r="BK154" s="78">
        <f t="shared" si="73"/>
        <v>0.12310784872778345</v>
      </c>
      <c r="BL154" s="79">
        <f t="shared" si="68"/>
        <v>2.5903012448387228</v>
      </c>
      <c r="BM154" s="87">
        <f t="shared" si="88"/>
        <v>2.9084425811402941</v>
      </c>
      <c r="BN154" s="69"/>
      <c r="BO154" s="69"/>
      <c r="BP154" s="71"/>
      <c r="BQ154" s="71"/>
      <c r="BR154" s="71"/>
      <c r="BS154" s="71"/>
      <c r="BT154" s="72"/>
      <c r="BU154" s="12"/>
      <c r="BV154" s="82"/>
    </row>
    <row r="155" spans="1:74">
      <c r="A155" s="7">
        <v>41183</v>
      </c>
      <c r="B155" s="69">
        <v>9284527</v>
      </c>
      <c r="C155" s="69">
        <v>29315925.18</v>
      </c>
      <c r="D155" s="69">
        <v>1198251.9999999998</v>
      </c>
      <c r="E155" s="69">
        <v>1198682.8900000004</v>
      </c>
      <c r="F155" s="69">
        <v>2971580.3200000003</v>
      </c>
      <c r="G155" s="69">
        <v>5368515.2099999972</v>
      </c>
      <c r="H155" s="83">
        <f t="shared" si="69"/>
        <v>0.18312624203525127</v>
      </c>
      <c r="I155" s="79">
        <f t="shared" si="58"/>
        <v>3.157503358006283</v>
      </c>
      <c r="J155" s="82">
        <f t="shared" si="84"/>
        <v>3.4156678170034942</v>
      </c>
      <c r="K155" s="69">
        <v>21631844</v>
      </c>
      <c r="L155" s="69">
        <v>94938266.669999942</v>
      </c>
      <c r="M155" s="69">
        <v>317232.99000000005</v>
      </c>
      <c r="N155" s="69">
        <v>1574997.6000000006</v>
      </c>
      <c r="O155" s="69">
        <v>9869770.339999998</v>
      </c>
      <c r="P155" s="77">
        <v>11762000.930000003</v>
      </c>
      <c r="Q155" s="83">
        <f t="shared" si="70"/>
        <v>0.12389104354394899</v>
      </c>
      <c r="R155" s="79">
        <f t="shared" si="59"/>
        <v>4.3888198652874877</v>
      </c>
      <c r="S155" s="82">
        <f t="shared" si="85"/>
        <v>4.4762941735341624</v>
      </c>
      <c r="T155" s="69">
        <v>7740494</v>
      </c>
      <c r="U155" s="69">
        <v>52116174.150000013</v>
      </c>
      <c r="V155" s="69">
        <v>6246594.2900000019</v>
      </c>
      <c r="W155" s="69">
        <v>1323823.1899999997</v>
      </c>
      <c r="X155" s="69">
        <v>4610437.8899999997</v>
      </c>
      <c r="Y155" s="69">
        <v>12180855.369999997</v>
      </c>
      <c r="Z155" s="83">
        <f t="shared" si="81"/>
        <v>0.23372504925133678</v>
      </c>
      <c r="AA155" s="79">
        <f t="shared" si="82"/>
        <v>6.7329261091088002</v>
      </c>
      <c r="AB155" s="87">
        <f t="shared" si="83"/>
        <v>7.7109538008814438</v>
      </c>
      <c r="AC155" s="69">
        <v>36151099</v>
      </c>
      <c r="AD155" s="69">
        <v>114408492.54000002</v>
      </c>
      <c r="AE155" s="70">
        <v>472137.2</v>
      </c>
      <c r="AF155" s="69">
        <v>27327033.790000007</v>
      </c>
      <c r="AG155" s="69">
        <v>9496621.3399999999</v>
      </c>
      <c r="AH155" s="81">
        <v>37295792.330000021</v>
      </c>
      <c r="AI155" s="85">
        <f t="shared" si="71"/>
        <v>0.32598797084019349</v>
      </c>
      <c r="AJ155" s="79">
        <f t="shared" si="63"/>
        <v>3.1647306915897637</v>
      </c>
      <c r="AK155" s="82">
        <f t="shared" si="86"/>
        <v>3.9337023621328919</v>
      </c>
      <c r="AL155" s="69">
        <v>20362876</v>
      </c>
      <c r="AM155" s="69">
        <v>57403588</v>
      </c>
      <c r="AN155" s="69">
        <v>474838.14999999997</v>
      </c>
      <c r="AO155" s="69">
        <v>14435105.390000002</v>
      </c>
      <c r="AP155" s="69">
        <v>5317372.7899999982</v>
      </c>
      <c r="AQ155" s="69">
        <v>20227316.330000006</v>
      </c>
      <c r="AR155" s="78">
        <f t="shared" si="72"/>
        <v>0.35237024434779246</v>
      </c>
      <c r="AS155" s="79">
        <f t="shared" si="64"/>
        <v>2.8190314570495838</v>
      </c>
      <c r="AT155" s="82">
        <f t="shared" si="87"/>
        <v>3.5512435247358973</v>
      </c>
      <c r="AU155" s="71">
        <v>6861232</v>
      </c>
      <c r="AV155" s="71">
        <v>89419745.019999996</v>
      </c>
      <c r="AW155" s="71">
        <v>15041401.49</v>
      </c>
      <c r="AX155" s="71">
        <v>1250332.9600000002</v>
      </c>
      <c r="AY155" s="71">
        <v>8381648.8700000001</v>
      </c>
      <c r="AZ155" s="77">
        <v>24673383.319999997</v>
      </c>
      <c r="BA155" s="83">
        <f t="shared" si="75"/>
        <v>0.27592768593202144</v>
      </c>
      <c r="BB155" s="79">
        <f t="shared" si="66"/>
        <v>13.032607703689367</v>
      </c>
      <c r="BC155" s="79">
        <f t="shared" si="80"/>
        <v>15.407069673493037</v>
      </c>
      <c r="BD155" s="86">
        <v>28051175</v>
      </c>
      <c r="BE155" s="112">
        <v>2250068</v>
      </c>
      <c r="BF155" s="108">
        <v>6738837.04</v>
      </c>
      <c r="BG155" s="107">
        <v>0</v>
      </c>
      <c r="BH155" s="106">
        <v>707239.81</v>
      </c>
      <c r="BI155" s="106">
        <v>1915.86</v>
      </c>
      <c r="BJ155" s="88">
        <v>709155.67</v>
      </c>
      <c r="BK155" s="78">
        <f t="shared" si="73"/>
        <v>0.10523413250545083</v>
      </c>
      <c r="BL155" s="79">
        <f t="shared" si="68"/>
        <v>2.9949481704552929</v>
      </c>
      <c r="BM155" s="87">
        <f t="shared" si="88"/>
        <v>3.3092674754718523</v>
      </c>
      <c r="BN155" s="69"/>
      <c r="BO155" s="69"/>
      <c r="BP155" s="71"/>
      <c r="BQ155" s="71"/>
      <c r="BR155" s="71"/>
      <c r="BS155" s="71"/>
      <c r="BT155" s="72"/>
      <c r="BU155" s="12"/>
      <c r="BV155" s="82"/>
    </row>
    <row r="156" spans="1:74">
      <c r="A156" s="7">
        <v>41214</v>
      </c>
      <c r="B156" s="69">
        <v>8422237</v>
      </c>
      <c r="C156" s="69">
        <v>29108790.399999991</v>
      </c>
      <c r="D156" s="69">
        <v>1168103.3500000001</v>
      </c>
      <c r="E156" s="69">
        <v>1019318.66</v>
      </c>
      <c r="F156" s="69">
        <v>2939682.9000000008</v>
      </c>
      <c r="G156" s="69">
        <v>5127104.9099999983</v>
      </c>
      <c r="H156" s="83">
        <f t="shared" si="69"/>
        <v>0.17613596578715959</v>
      </c>
      <c r="I156" s="79">
        <f t="shared" si="58"/>
        <v>3.4561827694946117</v>
      </c>
      <c r="J156" s="82">
        <f t="shared" si="84"/>
        <v>3.7159026052104678</v>
      </c>
      <c r="K156" s="69">
        <v>20645935</v>
      </c>
      <c r="L156" s="69">
        <v>94973195.100000009</v>
      </c>
      <c r="M156" s="69">
        <v>309530.2300000001</v>
      </c>
      <c r="N156" s="69">
        <v>1386222.2</v>
      </c>
      <c r="O156" s="69">
        <v>10079955.620000005</v>
      </c>
      <c r="P156" s="77">
        <v>11775708.050000006</v>
      </c>
      <c r="Q156" s="83">
        <f t="shared" si="70"/>
        <v>0.12398980615110426</v>
      </c>
      <c r="R156" s="79">
        <f t="shared" si="59"/>
        <v>4.6000917420305747</v>
      </c>
      <c r="S156" s="82">
        <f t="shared" si="85"/>
        <v>4.6822266722238552</v>
      </c>
      <c r="T156" s="69">
        <v>6991103</v>
      </c>
      <c r="U156" s="69">
        <v>46806214.770000003</v>
      </c>
      <c r="V156" s="69">
        <v>5734845.8100000005</v>
      </c>
      <c r="W156" s="69">
        <v>1353883.21</v>
      </c>
      <c r="X156" s="69">
        <v>4131140.1599999997</v>
      </c>
      <c r="Y156" s="69">
        <v>11219869.180000002</v>
      </c>
      <c r="Z156" s="83">
        <f t="shared" si="81"/>
        <v>0.23970896247716381</v>
      </c>
      <c r="AA156" s="79">
        <f t="shared" si="82"/>
        <v>6.6951115968395838</v>
      </c>
      <c r="AB156" s="87">
        <f t="shared" si="83"/>
        <v>7.7090759197797549</v>
      </c>
      <c r="AC156" s="69">
        <v>33855274</v>
      </c>
      <c r="AD156" s="69">
        <v>120133115.20999999</v>
      </c>
      <c r="AE156" s="70">
        <v>432719.9599999999</v>
      </c>
      <c r="AF156" s="69">
        <v>24674367.630000006</v>
      </c>
      <c r="AG156" s="69">
        <v>10376793.500000004</v>
      </c>
      <c r="AH156" s="81">
        <v>35483881.089999996</v>
      </c>
      <c r="AI156" s="85">
        <f t="shared" si="71"/>
        <v>0.29537135558311306</v>
      </c>
      <c r="AJ156" s="79">
        <f t="shared" si="63"/>
        <v>3.5484313377584833</v>
      </c>
      <c r="AK156" s="82">
        <f t="shared" si="86"/>
        <v>4.2900318219252922</v>
      </c>
      <c r="AL156" s="69">
        <v>19382011</v>
      </c>
      <c r="AM156" s="69">
        <v>63033287.169999979</v>
      </c>
      <c r="AN156" s="69">
        <v>470123.35999999993</v>
      </c>
      <c r="AO156" s="69">
        <v>14103981.350000003</v>
      </c>
      <c r="AP156" s="69">
        <v>6020500.7299999995</v>
      </c>
      <c r="AQ156" s="69">
        <v>20594605.439999994</v>
      </c>
      <c r="AR156" s="78">
        <f t="shared" si="72"/>
        <v>0.32672586762699846</v>
      </c>
      <c r="AS156" s="79">
        <f t="shared" si="64"/>
        <v>3.2521541325097783</v>
      </c>
      <c r="AT156" s="82">
        <f t="shared" si="87"/>
        <v>4.0040938930433985</v>
      </c>
      <c r="AU156" s="71">
        <v>6841870</v>
      </c>
      <c r="AV156" s="71">
        <v>84266938.620000005</v>
      </c>
      <c r="AW156" s="71">
        <v>14221009.27</v>
      </c>
      <c r="AX156" s="71">
        <v>1281087.5200000005</v>
      </c>
      <c r="AY156" s="71">
        <v>7930125.4400000004</v>
      </c>
      <c r="AZ156" s="77">
        <v>23432222.230000008</v>
      </c>
      <c r="BA156" s="83">
        <f t="shared" si="75"/>
        <v>0.27807136005814953</v>
      </c>
      <c r="BB156" s="79">
        <f t="shared" si="66"/>
        <v>12.316360676247868</v>
      </c>
      <c r="BC156" s="79">
        <f t="shared" si="80"/>
        <v>14.58212965315038</v>
      </c>
      <c r="BD156" s="86">
        <v>26613672</v>
      </c>
      <c r="BE156" s="112">
        <v>2179478</v>
      </c>
      <c r="BF156" s="108">
        <v>7482103.7600000007</v>
      </c>
      <c r="BG156" s="107">
        <v>0</v>
      </c>
      <c r="BH156" s="106">
        <v>682700.94</v>
      </c>
      <c r="BI156" s="106">
        <v>2105.6999999999998</v>
      </c>
      <c r="BJ156" s="88">
        <v>684806.6399999999</v>
      </c>
      <c r="BK156" s="78">
        <f t="shared" si="73"/>
        <v>9.1525948044323804E-2</v>
      </c>
      <c r="BL156" s="79">
        <f t="shared" si="68"/>
        <v>3.4329797134910289</v>
      </c>
      <c r="BM156" s="87">
        <f t="shared" si="88"/>
        <v>3.7462202876101531</v>
      </c>
      <c r="BN156" s="69"/>
      <c r="BO156" s="69"/>
      <c r="BP156" s="71"/>
      <c r="BQ156" s="71"/>
      <c r="BR156" s="71"/>
      <c r="BS156" s="71"/>
      <c r="BT156" s="72"/>
      <c r="BU156" s="12"/>
      <c r="BV156" s="82"/>
    </row>
    <row r="157" spans="1:74">
      <c r="A157" s="7">
        <v>41244</v>
      </c>
      <c r="B157" s="69">
        <v>9054463</v>
      </c>
      <c r="C157" s="69">
        <v>32809255.59</v>
      </c>
      <c r="D157" s="69">
        <v>1438543.6599999997</v>
      </c>
      <c r="E157" s="69">
        <v>1188280.7100000002</v>
      </c>
      <c r="F157" s="69">
        <v>3277053.46</v>
      </c>
      <c r="G157" s="69">
        <v>5903877.8299999991</v>
      </c>
      <c r="H157" s="83">
        <f t="shared" si="69"/>
        <v>0.17994549781249697</v>
      </c>
      <c r="I157" s="79">
        <f t="shared" si="58"/>
        <v>3.623545161099007</v>
      </c>
      <c r="J157" s="82">
        <f t="shared" si="84"/>
        <v>3.913658928199276</v>
      </c>
      <c r="K157" s="69">
        <v>21674923</v>
      </c>
      <c r="L157" s="69">
        <v>96842663.020000011</v>
      </c>
      <c r="M157" s="69">
        <v>305758.08000000002</v>
      </c>
      <c r="N157" s="69">
        <v>1363360.6000000003</v>
      </c>
      <c r="O157" s="69">
        <v>10174106.820000002</v>
      </c>
      <c r="P157" s="77">
        <v>11843225.499999996</v>
      </c>
      <c r="Q157" s="83">
        <f t="shared" si="70"/>
        <v>0.12229347201608991</v>
      </c>
      <c r="R157" s="79">
        <f t="shared" si="59"/>
        <v>4.4679588028986315</v>
      </c>
      <c r="S157" s="82">
        <f t="shared" si="85"/>
        <v>4.5449657052991608</v>
      </c>
      <c r="T157" s="69">
        <v>6823998</v>
      </c>
      <c r="U157" s="69">
        <v>45161814.120000005</v>
      </c>
      <c r="V157" s="69">
        <v>5703301.1600000001</v>
      </c>
      <c r="W157" s="69">
        <v>1332226.92</v>
      </c>
      <c r="X157" s="69">
        <v>3877818.4300000006</v>
      </c>
      <c r="Y157" s="69">
        <v>10913346.509999998</v>
      </c>
      <c r="Z157" s="83">
        <f t="shared" si="81"/>
        <v>0.24164986997648086</v>
      </c>
      <c r="AA157" s="79">
        <f t="shared" si="82"/>
        <v>6.6180872444569889</v>
      </c>
      <c r="AB157" s="87">
        <f t="shared" si="83"/>
        <v>7.6490852136826541</v>
      </c>
      <c r="AC157" s="69">
        <v>32836658</v>
      </c>
      <c r="AD157" s="69">
        <v>120109500.75</v>
      </c>
      <c r="AE157" s="70">
        <v>432519.88999999996</v>
      </c>
      <c r="AF157" s="69">
        <v>23746234.579999998</v>
      </c>
      <c r="AG157" s="69">
        <v>10449013.980000006</v>
      </c>
      <c r="AH157" s="81">
        <v>34627768.45000001</v>
      </c>
      <c r="AI157" s="85">
        <f t="shared" si="71"/>
        <v>0.28830166001668284</v>
      </c>
      <c r="AJ157" s="79">
        <f t="shared" si="63"/>
        <v>3.6577869998219672</v>
      </c>
      <c r="AK157" s="82">
        <f t="shared" si="86"/>
        <v>4.3941212050264067</v>
      </c>
      <c r="AL157" s="69">
        <v>18432926</v>
      </c>
      <c r="AM157" s="69">
        <v>62687775.219999991</v>
      </c>
      <c r="AN157" s="69">
        <v>447888.12</v>
      </c>
      <c r="AO157" s="69">
        <v>13402166.569999995</v>
      </c>
      <c r="AP157" s="69">
        <v>6051905.5700000003</v>
      </c>
      <c r="AQ157" s="69">
        <v>19901960.260000002</v>
      </c>
      <c r="AR157" s="78">
        <f t="shared" si="72"/>
        <v>0.31747753354070946</v>
      </c>
      <c r="AS157" s="79">
        <f t="shared" si="64"/>
        <v>3.4008586168034305</v>
      </c>
      <c r="AT157" s="82">
        <f t="shared" si="87"/>
        <v>4.1522344260482562</v>
      </c>
      <c r="AU157" s="71">
        <v>6689616</v>
      </c>
      <c r="AV157" s="71">
        <v>76108980.710000008</v>
      </c>
      <c r="AW157" s="71">
        <v>13080784.230000006</v>
      </c>
      <c r="AX157" s="71">
        <v>1196059.8700000001</v>
      </c>
      <c r="AY157" s="71">
        <v>7157146.5099999998</v>
      </c>
      <c r="AZ157" s="77">
        <v>21433990.609999996</v>
      </c>
      <c r="BA157" s="83">
        <f t="shared" si="75"/>
        <v>0.2816223579668013</v>
      </c>
      <c r="BB157" s="79">
        <f t="shared" si="66"/>
        <v>11.377182294170549</v>
      </c>
      <c r="BC157" s="79">
        <f t="shared" si="80"/>
        <v>13.511362208234377</v>
      </c>
      <c r="BD157" s="86">
        <v>25515964</v>
      </c>
      <c r="BE157" s="112">
        <v>2213048</v>
      </c>
      <c r="BF157" s="108">
        <v>8055461.5600000005</v>
      </c>
      <c r="BG157" s="107">
        <v>0</v>
      </c>
      <c r="BH157" s="106">
        <v>651984.04</v>
      </c>
      <c r="BI157" s="106">
        <v>2318.75</v>
      </c>
      <c r="BJ157" s="88">
        <v>654302.79</v>
      </c>
      <c r="BK157" s="78">
        <f t="shared" si="73"/>
        <v>8.122474238459404E-2</v>
      </c>
      <c r="BL157" s="79">
        <f t="shared" si="68"/>
        <v>3.6399850161406353</v>
      </c>
      <c r="BM157" s="87">
        <f t="shared" si="88"/>
        <v>3.9345940982753205</v>
      </c>
      <c r="BN157" s="69"/>
      <c r="BO157" s="69"/>
      <c r="BP157" s="71"/>
      <c r="BQ157" s="71"/>
      <c r="BR157" s="71"/>
      <c r="BS157" s="71"/>
      <c r="BT157" s="72"/>
      <c r="BU157" s="12"/>
      <c r="BV157" s="82"/>
    </row>
    <row r="158" spans="1:74">
      <c r="A158" s="7">
        <v>41275</v>
      </c>
      <c r="B158" s="69">
        <v>8631917</v>
      </c>
      <c r="C158" s="69">
        <v>29307539.189999998</v>
      </c>
      <c r="D158" s="69">
        <v>1442805.7000000002</v>
      </c>
      <c r="E158" s="69">
        <v>896137.17999999982</v>
      </c>
      <c r="F158" s="69">
        <v>2914298.1700000004</v>
      </c>
      <c r="G158" s="69">
        <v>5253241.0500000007</v>
      </c>
      <c r="H158" s="83">
        <f t="shared" si="69"/>
        <v>0.17924538174097043</v>
      </c>
      <c r="I158" s="79">
        <f t="shared" si="58"/>
        <v>3.3952526640374319</v>
      </c>
      <c r="J158" s="82">
        <f t="shared" si="84"/>
        <v>3.6662171415689002</v>
      </c>
      <c r="K158" s="69">
        <v>20778369</v>
      </c>
      <c r="L158" s="69">
        <v>91051104.060000032</v>
      </c>
      <c r="M158" s="69">
        <v>313609.3600000001</v>
      </c>
      <c r="N158" s="69">
        <v>1261984.7999999998</v>
      </c>
      <c r="O158" s="69">
        <v>9426128.0800000019</v>
      </c>
      <c r="P158" s="77">
        <v>11001722.239999996</v>
      </c>
      <c r="Q158" s="83">
        <f t="shared" si="70"/>
        <v>0.12083019040329462</v>
      </c>
      <c r="R158" s="79">
        <f t="shared" si="59"/>
        <v>4.3820140098580422</v>
      </c>
      <c r="S158" s="82">
        <f t="shared" si="85"/>
        <v>4.4578425871636043</v>
      </c>
      <c r="T158" s="69">
        <v>6696613</v>
      </c>
      <c r="U158" s="69">
        <v>41873353.159999989</v>
      </c>
      <c r="V158" s="69">
        <v>5352426.54</v>
      </c>
      <c r="W158" s="69">
        <v>1347081.24</v>
      </c>
      <c r="X158" s="69">
        <v>3593168.48</v>
      </c>
      <c r="Y158" s="69">
        <v>10292676.26</v>
      </c>
      <c r="Z158" s="83">
        <f t="shared" si="81"/>
        <v>0.24580492086867786</v>
      </c>
      <c r="AA158" s="79">
        <f t="shared" si="82"/>
        <v>6.2529151916050676</v>
      </c>
      <c r="AB158" s="87">
        <f t="shared" si="83"/>
        <v>7.2533474668462983</v>
      </c>
      <c r="AC158" s="69">
        <v>29175631</v>
      </c>
      <c r="AD158" s="69">
        <v>100374669.98000002</v>
      </c>
      <c r="AE158" s="70">
        <v>346207.4800000001</v>
      </c>
      <c r="AF158" s="69">
        <v>20603690.729999997</v>
      </c>
      <c r="AG158" s="69">
        <v>8637812.0599999987</v>
      </c>
      <c r="AH158" s="81">
        <v>29587710.269999985</v>
      </c>
      <c r="AI158" s="85">
        <f t="shared" si="71"/>
        <v>0.29477267796641754</v>
      </c>
      <c r="AJ158" s="79">
        <f t="shared" si="63"/>
        <v>3.4403598667668924</v>
      </c>
      <c r="AK158" s="82">
        <f t="shared" si="86"/>
        <v>4.1584213959245657</v>
      </c>
      <c r="AL158" s="69">
        <v>17095217</v>
      </c>
      <c r="AM158" s="69">
        <v>53583633.990000002</v>
      </c>
      <c r="AN158" s="69">
        <v>379905.39999999997</v>
      </c>
      <c r="AO158" s="69">
        <v>12230638.98</v>
      </c>
      <c r="AP158" s="69">
        <v>5135046.6900000013</v>
      </c>
      <c r="AQ158" s="69">
        <v>17745591.069999997</v>
      </c>
      <c r="AR158" s="78">
        <f t="shared" si="72"/>
        <v>0.33117558009058795</v>
      </c>
      <c r="AS158" s="79">
        <f t="shared" si="64"/>
        <v>3.134422569189967</v>
      </c>
      <c r="AT158" s="82">
        <f t="shared" si="87"/>
        <v>3.872087635389478</v>
      </c>
      <c r="AU158" s="71">
        <v>6495100</v>
      </c>
      <c r="AV158" s="71">
        <v>65919983.380000003</v>
      </c>
      <c r="AW158" s="71">
        <v>10867909.560000004</v>
      </c>
      <c r="AX158" s="71">
        <v>1116574.6900000002</v>
      </c>
      <c r="AY158" s="71">
        <v>6244792.370000002</v>
      </c>
      <c r="AZ158" s="77">
        <v>18229276.620000001</v>
      </c>
      <c r="BA158" s="83">
        <f t="shared" si="75"/>
        <v>0.27653642621412933</v>
      </c>
      <c r="BB158" s="79">
        <f t="shared" si="66"/>
        <v>10.149186830071901</v>
      </c>
      <c r="BC158" s="79">
        <f t="shared" si="80"/>
        <v>11.994344602854461</v>
      </c>
      <c r="BD158" s="86">
        <v>23374055</v>
      </c>
      <c r="BE158" s="112">
        <v>2130793</v>
      </c>
      <c r="BF158" s="108">
        <v>7119474.5999999996</v>
      </c>
      <c r="BG158" s="107">
        <v>0</v>
      </c>
      <c r="BH158" s="106">
        <v>617507.73</v>
      </c>
      <c r="BI158" s="106">
        <v>2058.83</v>
      </c>
      <c r="BJ158" s="88">
        <v>619566.56000000006</v>
      </c>
      <c r="BK158" s="78">
        <f t="shared" si="73"/>
        <v>8.70241969821762E-2</v>
      </c>
      <c r="BL158" s="79">
        <f t="shared" si="68"/>
        <v>3.341232395638619</v>
      </c>
      <c r="BM158" s="87">
        <f t="shared" si="88"/>
        <v>3.6310342346722559</v>
      </c>
      <c r="BN158" s="69"/>
      <c r="BO158" s="69"/>
      <c r="BP158" s="71"/>
      <c r="BQ158" s="71"/>
      <c r="BR158" s="71"/>
      <c r="BS158" s="71"/>
      <c r="BT158" s="72"/>
      <c r="BU158" s="12"/>
      <c r="BV158" s="82"/>
    </row>
    <row r="159" spans="1:74">
      <c r="A159" s="7">
        <v>41306</v>
      </c>
      <c r="B159" s="69">
        <v>8141599</v>
      </c>
      <c r="C159" s="69">
        <v>27707222.650000002</v>
      </c>
      <c r="D159" s="69">
        <v>1298968.8799999999</v>
      </c>
      <c r="E159" s="69">
        <v>865162.75</v>
      </c>
      <c r="F159" s="69">
        <v>2834193.0999999992</v>
      </c>
      <c r="G159" s="69">
        <v>4998324.7299999995</v>
      </c>
      <c r="H159" s="83">
        <f t="shared" si="69"/>
        <v>0.18039789816320689</v>
      </c>
      <c r="I159" s="79">
        <f t="shared" si="58"/>
        <v>3.4031671972544952</v>
      </c>
      <c r="J159" s="82">
        <f t="shared" si="84"/>
        <v>3.6689788185342955</v>
      </c>
      <c r="K159" s="69">
        <v>19143276</v>
      </c>
      <c r="L159" s="69">
        <v>84132245.039999977</v>
      </c>
      <c r="M159" s="69">
        <v>282029.11999999994</v>
      </c>
      <c r="N159" s="69">
        <v>1279396.6100000006</v>
      </c>
      <c r="O159" s="69">
        <v>8642263.950000003</v>
      </c>
      <c r="P159" s="77">
        <v>10203689.679999998</v>
      </c>
      <c r="Q159" s="83">
        <f t="shared" si="70"/>
        <v>0.12128155709084833</v>
      </c>
      <c r="R159" s="79">
        <f t="shared" si="59"/>
        <v>4.3948718620574647</v>
      </c>
      <c r="S159" s="82">
        <f t="shared" si="85"/>
        <v>4.4764370931077826</v>
      </c>
      <c r="T159" s="69">
        <v>5636530</v>
      </c>
      <c r="U159" s="69">
        <v>41208959.470000006</v>
      </c>
      <c r="V159" s="69">
        <v>5155911.7100000018</v>
      </c>
      <c r="W159" s="69">
        <v>1220507.8900000001</v>
      </c>
      <c r="X159" s="69">
        <v>3574934.4499999993</v>
      </c>
      <c r="Y159" s="69">
        <v>9951354.0499999989</v>
      </c>
      <c r="Z159" s="83">
        <f t="shared" si="81"/>
        <v>0.24148520559575287</v>
      </c>
      <c r="AA159" s="79">
        <f t="shared" si="82"/>
        <v>7.3110512088110955</v>
      </c>
      <c r="AB159" s="87">
        <f t="shared" si="83"/>
        <v>8.4423180698053599</v>
      </c>
      <c r="AC159" s="69">
        <v>29350549</v>
      </c>
      <c r="AD159" s="69">
        <v>99870800.359999999</v>
      </c>
      <c r="AE159" s="70">
        <v>384952.56</v>
      </c>
      <c r="AF159" s="69">
        <v>20292855.330000009</v>
      </c>
      <c r="AG159" s="69">
        <v>8613780.4400000032</v>
      </c>
      <c r="AH159" s="81">
        <v>29291588.329999998</v>
      </c>
      <c r="AI159" s="85">
        <f t="shared" si="71"/>
        <v>0.29329481915048106</v>
      </c>
      <c r="AJ159" s="79">
        <f t="shared" si="63"/>
        <v>3.4026893452657392</v>
      </c>
      <c r="AK159" s="82">
        <f t="shared" si="86"/>
        <v>4.1072011378730942</v>
      </c>
      <c r="AL159" s="69">
        <v>16839016</v>
      </c>
      <c r="AM159" s="69">
        <v>53091813.870000012</v>
      </c>
      <c r="AN159" s="69">
        <v>378273.38</v>
      </c>
      <c r="AO159" s="69">
        <v>12395157.500000002</v>
      </c>
      <c r="AP159" s="69">
        <v>5024772.0099999988</v>
      </c>
      <c r="AQ159" s="69">
        <v>17798202.890000001</v>
      </c>
      <c r="AR159" s="78">
        <f t="shared" si="72"/>
        <v>0.33523440983916031</v>
      </c>
      <c r="AS159" s="79">
        <f t="shared" si="64"/>
        <v>3.1529047700887043</v>
      </c>
      <c r="AT159" s="82">
        <f t="shared" si="87"/>
        <v>3.9114663677497554</v>
      </c>
      <c r="AU159" s="71">
        <v>6098686</v>
      </c>
      <c r="AV159" s="71">
        <v>70112842.709999993</v>
      </c>
      <c r="AW159" s="71">
        <v>11442173.150000002</v>
      </c>
      <c r="AX159" s="71">
        <v>1087765.3599999999</v>
      </c>
      <c r="AY159" s="71">
        <v>6666642.0700000012</v>
      </c>
      <c r="AZ159" s="77">
        <v>19196580.579999998</v>
      </c>
      <c r="BA159" s="83">
        <f t="shared" si="75"/>
        <v>0.27379549648843499</v>
      </c>
      <c r="BB159" s="79">
        <f t="shared" si="66"/>
        <v>11.496385075408046</v>
      </c>
      <c r="BC159" s="79">
        <f t="shared" si="80"/>
        <v>13.550915921888748</v>
      </c>
      <c r="BD159" s="86">
        <v>23036433</v>
      </c>
      <c r="BE159" s="112">
        <v>1969931</v>
      </c>
      <c r="BF159" s="108">
        <v>6494203.0599999996</v>
      </c>
      <c r="BG159" s="107">
        <v>0</v>
      </c>
      <c r="BH159" s="106">
        <v>632997.32999999996</v>
      </c>
      <c r="BI159" s="106">
        <v>1829</v>
      </c>
      <c r="BJ159" s="88">
        <v>634826.32999999996</v>
      </c>
      <c r="BK159" s="78">
        <f t="shared" si="73"/>
        <v>9.7752768759281752E-2</v>
      </c>
      <c r="BL159" s="79">
        <f t="shared" si="68"/>
        <v>3.2966652436049788</v>
      </c>
      <c r="BM159" s="87">
        <f t="shared" si="88"/>
        <v>3.6179949399242917</v>
      </c>
      <c r="BN159" s="69"/>
      <c r="BO159" s="69"/>
      <c r="BP159" s="71"/>
      <c r="BQ159" s="71"/>
      <c r="BR159" s="71"/>
      <c r="BS159" s="71"/>
      <c r="BT159" s="72"/>
      <c r="BU159" s="12"/>
      <c r="BV159" s="82"/>
    </row>
    <row r="160" spans="1:74">
      <c r="A160" s="7">
        <v>41334</v>
      </c>
      <c r="B160" s="69">
        <v>9450950</v>
      </c>
      <c r="C160" s="69">
        <v>32650620.899999999</v>
      </c>
      <c r="D160" s="69">
        <v>1450443.9700000004</v>
      </c>
      <c r="E160" s="69">
        <v>1095648.0799999994</v>
      </c>
      <c r="F160" s="69">
        <v>3291479.5599999991</v>
      </c>
      <c r="G160" s="69">
        <v>5837571.6100000013</v>
      </c>
      <c r="H160" s="83">
        <f t="shared" si="69"/>
        <v>0.17878899234041828</v>
      </c>
      <c r="I160" s="79">
        <f t="shared" si="58"/>
        <v>3.4547448563371934</v>
      </c>
      <c r="J160" s="82">
        <f t="shared" si="84"/>
        <v>3.7241455038911426</v>
      </c>
      <c r="K160" s="69">
        <v>20905531</v>
      </c>
      <c r="L160" s="69">
        <v>91969834.12000002</v>
      </c>
      <c r="M160" s="69">
        <v>498685.09000000008</v>
      </c>
      <c r="N160" s="69">
        <v>1399223.5</v>
      </c>
      <c r="O160" s="69">
        <v>9565544.8800000027</v>
      </c>
      <c r="P160" s="77">
        <v>11463453.469999999</v>
      </c>
      <c r="Q160" s="83">
        <f t="shared" si="70"/>
        <v>0.12464362450673512</v>
      </c>
      <c r="R160" s="79">
        <f t="shared" si="59"/>
        <v>4.3993062945877828</v>
      </c>
      <c r="S160" s="82">
        <f t="shared" si="85"/>
        <v>4.4900912925866372</v>
      </c>
      <c r="T160" s="69">
        <v>6429930</v>
      </c>
      <c r="U160" s="69">
        <v>43632872.189999998</v>
      </c>
      <c r="V160" s="69">
        <v>5327899.3699999992</v>
      </c>
      <c r="W160" s="69">
        <v>1371992.73</v>
      </c>
      <c r="X160" s="69">
        <v>3752082.0399999996</v>
      </c>
      <c r="Y160" s="69">
        <v>10451974.140000001</v>
      </c>
      <c r="Z160" s="83">
        <f t="shared" si="81"/>
        <v>0.2395435738102851</v>
      </c>
      <c r="AA160" s="79">
        <f t="shared" si="82"/>
        <v>6.7859015867979897</v>
      </c>
      <c r="AB160" s="87">
        <f t="shared" si="83"/>
        <v>7.8278868183634955</v>
      </c>
      <c r="AC160" s="69">
        <v>33399694</v>
      </c>
      <c r="AD160" s="69">
        <v>120414416.91</v>
      </c>
      <c r="AE160" s="70">
        <v>437692.48999999987</v>
      </c>
      <c r="AF160" s="69">
        <v>23374920.710000001</v>
      </c>
      <c r="AG160" s="69">
        <v>10505916.560000006</v>
      </c>
      <c r="AH160" s="81">
        <v>34318529.759999983</v>
      </c>
      <c r="AI160" s="85">
        <f t="shared" si="71"/>
        <v>0.28500349576621126</v>
      </c>
      <c r="AJ160" s="79">
        <f t="shared" si="63"/>
        <v>3.6052550933550469</v>
      </c>
      <c r="AK160" s="82">
        <f t="shared" si="86"/>
        <v>4.3182141162730412</v>
      </c>
      <c r="AL160" s="69">
        <v>18897433</v>
      </c>
      <c r="AM160" s="69">
        <v>60841634.439999998</v>
      </c>
      <c r="AN160" s="69">
        <v>436197.12</v>
      </c>
      <c r="AO160" s="69">
        <v>14034815.650000002</v>
      </c>
      <c r="AP160" s="69">
        <v>5776432.1499999985</v>
      </c>
      <c r="AQ160" s="69">
        <v>20247444.920000002</v>
      </c>
      <c r="AR160" s="78">
        <f t="shared" si="72"/>
        <v>0.33278929973466376</v>
      </c>
      <c r="AS160" s="79">
        <f t="shared" si="64"/>
        <v>3.2195713798800081</v>
      </c>
      <c r="AT160" s="82">
        <f t="shared" si="87"/>
        <v>3.9853374376297559</v>
      </c>
      <c r="AU160" s="71">
        <v>6884243</v>
      </c>
      <c r="AV160" s="71">
        <v>77357599.220000029</v>
      </c>
      <c r="AW160" s="71">
        <v>12867675.669999996</v>
      </c>
      <c r="AX160" s="71">
        <v>1306421.3499999999</v>
      </c>
      <c r="AY160" s="71">
        <v>7325491.2599999998</v>
      </c>
      <c r="AZ160" s="77">
        <v>21499588.280000001</v>
      </c>
      <c r="BA160" s="83">
        <f t="shared" si="75"/>
        <v>0.27792470935992414</v>
      </c>
      <c r="BB160" s="79">
        <f t="shared" si="66"/>
        <v>11.23690712544575</v>
      </c>
      <c r="BC160" s="79">
        <f t="shared" si="80"/>
        <v>13.295825879475785</v>
      </c>
      <c r="BD160" s="86">
        <v>25846665</v>
      </c>
      <c r="BE160" s="112">
        <v>2131915</v>
      </c>
      <c r="BF160" s="108">
        <v>7111158.9900000002</v>
      </c>
      <c r="BG160" s="107">
        <v>0</v>
      </c>
      <c r="BH160" s="106">
        <v>643910.29999999993</v>
      </c>
      <c r="BI160" s="106">
        <v>2111.92</v>
      </c>
      <c r="BJ160" s="88">
        <v>646022.22</v>
      </c>
      <c r="BK160" s="78">
        <f t="shared" si="73"/>
        <v>9.0846263022450011E-2</v>
      </c>
      <c r="BL160" s="79">
        <f t="shared" si="68"/>
        <v>3.3355734116979336</v>
      </c>
      <c r="BM160" s="87">
        <f t="shared" si="88"/>
        <v>3.6376071700794825</v>
      </c>
      <c r="BN160" s="69"/>
      <c r="BO160" s="69"/>
      <c r="BP160" s="71"/>
      <c r="BQ160" s="71"/>
      <c r="BR160" s="71"/>
      <c r="BS160" s="71"/>
      <c r="BT160" s="72"/>
      <c r="BU160" s="12"/>
      <c r="BV160" s="82"/>
    </row>
    <row r="161" spans="1:74">
      <c r="A161" s="7">
        <v>41365</v>
      </c>
      <c r="B161" s="69">
        <v>9818319</v>
      </c>
      <c r="C161" s="69">
        <v>39724669.31000001</v>
      </c>
      <c r="D161" s="69">
        <v>1660560.7</v>
      </c>
      <c r="E161" s="69">
        <v>1281705.9900000002</v>
      </c>
      <c r="F161" s="69">
        <v>4035176.6999999997</v>
      </c>
      <c r="G161" s="69">
        <v>6977443.3899999978</v>
      </c>
      <c r="H161" s="83">
        <f t="shared" si="69"/>
        <v>0.17564509689306704</v>
      </c>
      <c r="I161" s="79">
        <f t="shared" si="58"/>
        <v>4.0459746021696796</v>
      </c>
      <c r="J161" s="82">
        <f t="shared" si="84"/>
        <v>4.3456457261166612</v>
      </c>
      <c r="K161" s="69">
        <v>22001003</v>
      </c>
      <c r="L161" s="69">
        <v>104241038.10000002</v>
      </c>
      <c r="M161" s="69">
        <v>542464.81999999995</v>
      </c>
      <c r="N161" s="69">
        <v>1481736.03</v>
      </c>
      <c r="O161" s="69">
        <v>10693200.069999998</v>
      </c>
      <c r="P161" s="77">
        <v>12717400.92</v>
      </c>
      <c r="Q161" s="83">
        <f t="shared" si="70"/>
        <v>0.12199994504851346</v>
      </c>
      <c r="R161" s="79">
        <f t="shared" si="59"/>
        <v>4.7380129942257643</v>
      </c>
      <c r="S161" s="82">
        <f t="shared" si="85"/>
        <v>4.8300179291825929</v>
      </c>
      <c r="T161" s="69">
        <v>6887948</v>
      </c>
      <c r="U161" s="69">
        <v>45788147.510000013</v>
      </c>
      <c r="V161" s="69">
        <v>5714273.6200000001</v>
      </c>
      <c r="W161" s="69">
        <v>1362429.54</v>
      </c>
      <c r="X161" s="69">
        <v>4082733.52</v>
      </c>
      <c r="Y161" s="69">
        <v>11159436.68</v>
      </c>
      <c r="Z161" s="83">
        <f t="shared" si="81"/>
        <v>0.24371889423049509</v>
      </c>
      <c r="AA161" s="79">
        <f t="shared" si="82"/>
        <v>6.64757450404678</v>
      </c>
      <c r="AB161" s="87">
        <f t="shared" si="83"/>
        <v>7.6749781894404556</v>
      </c>
      <c r="AC161" s="69">
        <v>32980985</v>
      </c>
      <c r="AD161" s="69">
        <v>133073638.90999998</v>
      </c>
      <c r="AE161" s="70">
        <v>454709.09000000008</v>
      </c>
      <c r="AF161" s="69">
        <v>20687080.779999994</v>
      </c>
      <c r="AG161" s="69">
        <v>12155542.909999998</v>
      </c>
      <c r="AH161" s="81">
        <v>33297332.780000001</v>
      </c>
      <c r="AI161" s="85">
        <f t="shared" si="71"/>
        <v>0.25021734622076103</v>
      </c>
      <c r="AJ161" s="79">
        <f t="shared" si="63"/>
        <v>4.0348594473451893</v>
      </c>
      <c r="AK161" s="82">
        <f t="shared" si="86"/>
        <v>4.6758891155009463</v>
      </c>
      <c r="AL161" s="69">
        <v>18159831</v>
      </c>
      <c r="AM161" s="69">
        <v>65906416.75999999</v>
      </c>
      <c r="AN161" s="69">
        <v>468854.41000000009</v>
      </c>
      <c r="AO161" s="69">
        <v>13686657.850000001</v>
      </c>
      <c r="AP161" s="69">
        <v>6400228.54</v>
      </c>
      <c r="AQ161" s="69">
        <v>20555740.799999993</v>
      </c>
      <c r="AR161" s="78">
        <f t="shared" si="72"/>
        <v>0.31189285976287079</v>
      </c>
      <c r="AS161" s="79">
        <f t="shared" si="64"/>
        <v>3.629241745696862</v>
      </c>
      <c r="AT161" s="82">
        <f t="shared" si="87"/>
        <v>4.4087375603880883</v>
      </c>
      <c r="AU161" s="71">
        <v>6432019</v>
      </c>
      <c r="AV161" s="71">
        <v>74233555.639999986</v>
      </c>
      <c r="AW161" s="71">
        <v>12593317.789999999</v>
      </c>
      <c r="AX161" s="71">
        <v>1376747.0900000003</v>
      </c>
      <c r="AY161" s="71">
        <v>7021294.6000000006</v>
      </c>
      <c r="AZ161" s="77">
        <v>20991359.48</v>
      </c>
      <c r="BA161" s="83">
        <f t="shared" si="75"/>
        <v>0.2827745390750086</v>
      </c>
      <c r="BB161" s="79">
        <f t="shared" si="66"/>
        <v>11.541252542941802</v>
      </c>
      <c r="BC161" s="79">
        <f t="shared" si="80"/>
        <v>13.71320895040888</v>
      </c>
      <c r="BD161" s="86">
        <v>24944175</v>
      </c>
      <c r="BE161" s="112">
        <v>1937153</v>
      </c>
      <c r="BF161" s="108">
        <v>7678467.8900000006</v>
      </c>
      <c r="BG161" s="107">
        <v>0</v>
      </c>
      <c r="BH161" s="106">
        <v>646103.03</v>
      </c>
      <c r="BI161" s="106">
        <v>2443.4</v>
      </c>
      <c r="BJ161" s="88">
        <v>648546.42999999993</v>
      </c>
      <c r="BK161" s="78">
        <f t="shared" si="73"/>
        <v>8.4462999558105836E-2</v>
      </c>
      <c r="BL161" s="79">
        <f t="shared" si="68"/>
        <v>3.9637901033114065</v>
      </c>
      <c r="BM161" s="87">
        <f t="shared" si="88"/>
        <v>4.2973223694772695</v>
      </c>
      <c r="BN161" s="69"/>
      <c r="BO161" s="69"/>
      <c r="BP161" s="71"/>
      <c r="BQ161" s="71"/>
      <c r="BR161" s="71"/>
      <c r="BS161" s="71"/>
      <c r="BT161" s="72"/>
      <c r="BU161" s="12"/>
      <c r="BV161" s="82"/>
    </row>
    <row r="162" spans="1:74">
      <c r="A162" s="7">
        <v>41395</v>
      </c>
      <c r="B162" s="69">
        <v>9393213</v>
      </c>
      <c r="C162" s="69">
        <v>38773756.290000014</v>
      </c>
      <c r="D162" s="69">
        <v>1777070.5000000002</v>
      </c>
      <c r="E162" s="69">
        <v>1474368.9100000001</v>
      </c>
      <c r="F162" s="69">
        <v>3908162.22</v>
      </c>
      <c r="G162" s="69">
        <v>7159601.6300000018</v>
      </c>
      <c r="H162" s="83">
        <f t="shared" si="69"/>
        <v>0.18465071004344519</v>
      </c>
      <c r="I162" s="79">
        <f t="shared" si="58"/>
        <v>4.1278480845691474</v>
      </c>
      <c r="J162" s="82">
        <f t="shared" si="84"/>
        <v>4.4739958201735677</v>
      </c>
      <c r="K162" s="69">
        <v>21317099</v>
      </c>
      <c r="L162" s="69">
        <v>100304185.52999997</v>
      </c>
      <c r="M162" s="69">
        <v>523034.20000000007</v>
      </c>
      <c r="N162" s="69">
        <v>1438649.7100000002</v>
      </c>
      <c r="O162" s="69">
        <v>10499882.729999997</v>
      </c>
      <c r="P162" s="77">
        <v>12461566.640000002</v>
      </c>
      <c r="Q162" s="83">
        <f t="shared" si="70"/>
        <v>0.12423775313217486</v>
      </c>
      <c r="R162" s="79">
        <f t="shared" si="59"/>
        <v>4.705339386470925</v>
      </c>
      <c r="S162" s="82">
        <f t="shared" si="85"/>
        <v>4.7973633485494425</v>
      </c>
      <c r="T162" s="69">
        <v>7856318</v>
      </c>
      <c r="U162" s="69">
        <v>44527593.660000004</v>
      </c>
      <c r="V162" s="69">
        <v>5514876.1200000001</v>
      </c>
      <c r="W162" s="69">
        <v>1392282.6600000001</v>
      </c>
      <c r="X162" s="69">
        <v>3836797.7700000005</v>
      </c>
      <c r="Y162" s="69">
        <v>10743956.549999999</v>
      </c>
      <c r="Z162" s="83">
        <f t="shared" si="81"/>
        <v>0.24128760768070659</v>
      </c>
      <c r="AA162" s="79">
        <f t="shared" si="82"/>
        <v>5.6677432939959917</v>
      </c>
      <c r="AB162" s="87">
        <f t="shared" si="83"/>
        <v>6.5469285280967497</v>
      </c>
      <c r="AC162" s="69">
        <v>33644189</v>
      </c>
      <c r="AD162" s="69">
        <v>137481080.90000004</v>
      </c>
      <c r="AE162" s="70">
        <v>490668.63000000006</v>
      </c>
      <c r="AF162" s="69">
        <v>21314334.389999993</v>
      </c>
      <c r="AG162" s="69">
        <v>12528532.090000002</v>
      </c>
      <c r="AH162" s="81">
        <v>34333535.109999992</v>
      </c>
      <c r="AI162" s="85">
        <f t="shared" si="71"/>
        <v>0.24973279876213123</v>
      </c>
      <c r="AJ162" s="79">
        <f t="shared" si="63"/>
        <v>4.0863247112302226</v>
      </c>
      <c r="AK162" s="82">
        <f t="shared" si="86"/>
        <v>4.7344307785216646</v>
      </c>
      <c r="AL162" s="69">
        <v>18824895</v>
      </c>
      <c r="AM162" s="69">
        <v>69654591.86999999</v>
      </c>
      <c r="AN162" s="69">
        <v>490556.72000000003</v>
      </c>
      <c r="AO162" s="69">
        <v>13925594.16</v>
      </c>
      <c r="AP162" s="69">
        <v>6813900.3300000001</v>
      </c>
      <c r="AQ162" s="69">
        <v>21230051.209999993</v>
      </c>
      <c r="AR162" s="78">
        <f t="shared" si="72"/>
        <v>0.30479040419363518</v>
      </c>
      <c r="AS162" s="79">
        <f t="shared" si="64"/>
        <v>3.7001317600974661</v>
      </c>
      <c r="AT162" s="82">
        <f t="shared" si="87"/>
        <v>4.4659342190222038</v>
      </c>
      <c r="AU162" s="71">
        <v>6678604</v>
      </c>
      <c r="AV162" s="71">
        <v>73898516.530000001</v>
      </c>
      <c r="AW162" s="71">
        <v>12547971.33</v>
      </c>
      <c r="AX162" s="71">
        <v>1391422.9500000004</v>
      </c>
      <c r="AY162" s="71">
        <v>6984392.9999999981</v>
      </c>
      <c r="AZ162" s="77">
        <v>20923787.280000009</v>
      </c>
      <c r="BA162" s="83">
        <f t="shared" si="75"/>
        <v>0.28314218285431675</v>
      </c>
      <c r="BB162" s="79">
        <f t="shared" si="66"/>
        <v>11.064964553969663</v>
      </c>
      <c r="BC162" s="79">
        <f t="shared" si="80"/>
        <v>13.152136406051325</v>
      </c>
      <c r="BD162" s="86">
        <v>25814355</v>
      </c>
      <c r="BE162" s="112">
        <v>2165882</v>
      </c>
      <c r="BF162" s="108">
        <v>8902498.0099999998</v>
      </c>
      <c r="BG162" s="107">
        <v>0</v>
      </c>
      <c r="BH162" s="106">
        <v>705914</v>
      </c>
      <c r="BI162" s="106">
        <v>2601.15</v>
      </c>
      <c r="BJ162" s="88">
        <v>708515.15</v>
      </c>
      <c r="BK162" s="78">
        <f t="shared" si="73"/>
        <v>7.958610596757662E-2</v>
      </c>
      <c r="BL162" s="79">
        <f t="shared" si="68"/>
        <v>4.1103338085823697</v>
      </c>
      <c r="BM162" s="87">
        <f t="shared" si="88"/>
        <v>4.4362583049307398</v>
      </c>
      <c r="BN162" s="69"/>
      <c r="BO162" s="69"/>
      <c r="BP162" s="71"/>
      <c r="BQ162" s="71"/>
      <c r="BR162" s="71"/>
      <c r="BS162" s="71"/>
      <c r="BT162" s="72"/>
      <c r="BU162" s="12"/>
      <c r="BV162" s="82"/>
    </row>
    <row r="163" spans="1:74">
      <c r="A163" s="7">
        <v>41426</v>
      </c>
      <c r="B163" s="69">
        <v>9450969</v>
      </c>
      <c r="C163" s="69">
        <v>38687742.999999993</v>
      </c>
      <c r="D163" s="69">
        <v>1656218.2800000003</v>
      </c>
      <c r="E163" s="69">
        <v>1605618.19</v>
      </c>
      <c r="F163" s="69">
        <v>3869531.3299999996</v>
      </c>
      <c r="G163" s="69">
        <v>7131367.7999999989</v>
      </c>
      <c r="H163" s="83">
        <f t="shared" si="69"/>
        <v>0.18433145091973963</v>
      </c>
      <c r="I163" s="79">
        <f t="shared" si="58"/>
        <v>4.0935213098254781</v>
      </c>
      <c r="J163" s="82">
        <f t="shared" si="84"/>
        <v>4.4386538004727338</v>
      </c>
      <c r="K163" s="69">
        <v>20256238</v>
      </c>
      <c r="L163" s="69">
        <v>93745400.48999998</v>
      </c>
      <c r="M163" s="69">
        <v>493442.94999999995</v>
      </c>
      <c r="N163" s="69">
        <v>1241313.7599999995</v>
      </c>
      <c r="O163" s="69">
        <v>9832826.6300000008</v>
      </c>
      <c r="P163" s="77">
        <v>11567583.339999998</v>
      </c>
      <c r="Q163" s="83">
        <f t="shared" si="70"/>
        <v>0.12339360949483529</v>
      </c>
      <c r="R163" s="79">
        <f t="shared" si="59"/>
        <v>4.6279768479221062</v>
      </c>
      <c r="S163" s="82">
        <f t="shared" si="85"/>
        <v>4.7136174644077533</v>
      </c>
      <c r="T163" s="69">
        <v>6203595</v>
      </c>
      <c r="U163" s="69">
        <v>41648112.219999991</v>
      </c>
      <c r="V163" s="69">
        <v>4975034.37</v>
      </c>
      <c r="W163" s="69">
        <v>1330276.3099999998</v>
      </c>
      <c r="X163" s="69">
        <v>3723269.0800000005</v>
      </c>
      <c r="Y163" s="69">
        <v>10028579.760000002</v>
      </c>
      <c r="Z163" s="83">
        <f t="shared" si="81"/>
        <v>0.24079314104383681</v>
      </c>
      <c r="AA163" s="79">
        <f t="shared" si="82"/>
        <v>6.7135446817530786</v>
      </c>
      <c r="AB163" s="87">
        <f t="shared" si="83"/>
        <v>7.7299409294127024</v>
      </c>
      <c r="AC163" s="69">
        <v>32931728</v>
      </c>
      <c r="AD163" s="69">
        <v>132535530.26000002</v>
      </c>
      <c r="AE163" s="70">
        <v>485499.69999999995</v>
      </c>
      <c r="AF163" s="69">
        <v>20598437.959999993</v>
      </c>
      <c r="AG163" s="69">
        <v>12105581.809999997</v>
      </c>
      <c r="AH163" s="81">
        <v>33189519.470000003</v>
      </c>
      <c r="AI163" s="85">
        <f t="shared" si="71"/>
        <v>0.25041978860227782</v>
      </c>
      <c r="AJ163" s="79">
        <f t="shared" si="63"/>
        <v>4.0245543829342942</v>
      </c>
      <c r="AK163" s="82">
        <f t="shared" si="86"/>
        <v>4.6647861272266073</v>
      </c>
      <c r="AL163" s="69">
        <v>18325675</v>
      </c>
      <c r="AM163" s="69">
        <v>67042173.689999998</v>
      </c>
      <c r="AN163" s="69">
        <v>461154.42</v>
      </c>
      <c r="AO163" s="69">
        <v>13480765.1</v>
      </c>
      <c r="AP163" s="69">
        <v>6590021.9999999991</v>
      </c>
      <c r="AQ163" s="69">
        <v>20531941.519999996</v>
      </c>
      <c r="AR163" s="78">
        <f t="shared" si="72"/>
        <v>0.30625411423768523</v>
      </c>
      <c r="AS163" s="79">
        <f t="shared" si="64"/>
        <v>3.6583740402468119</v>
      </c>
      <c r="AT163" s="82">
        <f t="shared" si="87"/>
        <v>4.4191601788201522</v>
      </c>
      <c r="AU163" s="71">
        <v>6681888</v>
      </c>
      <c r="AV163" s="71">
        <v>67938491.439999983</v>
      </c>
      <c r="AW163" s="71">
        <v>11527367.640000001</v>
      </c>
      <c r="AX163" s="71">
        <v>1380707.87</v>
      </c>
      <c r="AY163" s="71">
        <v>6456424.4900000002</v>
      </c>
      <c r="AZ163" s="77">
        <v>19364500.000000007</v>
      </c>
      <c r="BA163" s="83">
        <f t="shared" si="75"/>
        <v>0.28502987907969379</v>
      </c>
      <c r="BB163" s="79">
        <f t="shared" si="66"/>
        <v>10.167559144960224</v>
      </c>
      <c r="BC163" s="79">
        <f t="shared" si="80"/>
        <v>12.099359784240621</v>
      </c>
      <c r="BD163" s="86">
        <v>25123908</v>
      </c>
      <c r="BE163" s="112">
        <v>2115986</v>
      </c>
      <c r="BF163" s="108">
        <v>8678448.7000000011</v>
      </c>
      <c r="BG163" s="107">
        <v>0</v>
      </c>
      <c r="BH163" s="106">
        <v>705719.64</v>
      </c>
      <c r="BI163" s="106">
        <v>2465.0300000000002</v>
      </c>
      <c r="BJ163" s="88">
        <v>708184.67</v>
      </c>
      <c r="BK163" s="78">
        <f t="shared" si="73"/>
        <v>8.1602679750817669E-2</v>
      </c>
      <c r="BL163" s="79">
        <f t="shared" si="68"/>
        <v>4.1013734022814905</v>
      </c>
      <c r="BM163" s="87">
        <f t="shared" si="88"/>
        <v>4.434891506843619</v>
      </c>
      <c r="BN163" s="69"/>
      <c r="BO163" s="69"/>
      <c r="BP163" s="71"/>
      <c r="BQ163" s="71"/>
      <c r="BR163" s="71"/>
      <c r="BS163" s="71"/>
      <c r="BT163" s="72"/>
      <c r="BU163" s="12"/>
      <c r="BV163" s="82"/>
    </row>
    <row r="164" spans="1:74">
      <c r="A164" s="7">
        <v>41456</v>
      </c>
      <c r="B164" s="69">
        <v>10150693</v>
      </c>
      <c r="C164" s="69">
        <v>37470099.410000004</v>
      </c>
      <c r="D164" s="69">
        <v>1742751.55</v>
      </c>
      <c r="E164" s="69">
        <v>1535969.9100000001</v>
      </c>
      <c r="F164" s="69">
        <v>3797206.7199999988</v>
      </c>
      <c r="G164" s="69">
        <v>7075928.1799999988</v>
      </c>
      <c r="H164" s="83">
        <v>0.18884199111869926</v>
      </c>
      <c r="I164" s="79">
        <v>3.6913833774698932</v>
      </c>
      <c r="J164" s="82">
        <v>4.0143880688737221</v>
      </c>
      <c r="K164" s="69">
        <v>21028001</v>
      </c>
      <c r="L164" s="69">
        <v>96259272.749999985</v>
      </c>
      <c r="M164" s="69">
        <v>491343.67</v>
      </c>
      <c r="N164" s="69">
        <v>1462737.8399999999</v>
      </c>
      <c r="O164" s="69">
        <v>10203920.330000002</v>
      </c>
      <c r="P164" s="77">
        <v>12158001.840000002</v>
      </c>
      <c r="Q164" s="83">
        <v>0.126304734002886</v>
      </c>
      <c r="R164" s="79">
        <v>4.5776711133882859</v>
      </c>
      <c r="S164" s="82">
        <v>4.6705987059825604</v>
      </c>
      <c r="T164" s="69">
        <v>7253994</v>
      </c>
      <c r="U164" s="69">
        <v>48210487.730000012</v>
      </c>
      <c r="V164" s="69">
        <v>4790391.3599999994</v>
      </c>
      <c r="W164" s="69">
        <v>2393942.2000000002</v>
      </c>
      <c r="X164" s="69">
        <v>4295686.4800000004</v>
      </c>
      <c r="Y164" s="69">
        <v>11480020.039999999</v>
      </c>
      <c r="Z164" s="83">
        <v>0.23812287700330212</v>
      </c>
      <c r="AA164" s="79">
        <v>6.6460611533453173</v>
      </c>
      <c r="AB164" s="87">
        <v>7.6364581070786679</v>
      </c>
      <c r="AC164" s="69">
        <v>34039707</v>
      </c>
      <c r="AD164" s="69">
        <v>126206566.58000001</v>
      </c>
      <c r="AE164" s="70">
        <v>519637.09000000008</v>
      </c>
      <c r="AF164" s="69">
        <v>20746683.090000004</v>
      </c>
      <c r="AG164" s="69">
        <v>11407002.300000003</v>
      </c>
      <c r="AH164" s="81">
        <v>32673322.480000004</v>
      </c>
      <c r="AI164" s="85">
        <v>0.25888765826847043</v>
      </c>
      <c r="AJ164" s="79">
        <v>3.7076278764679147</v>
      </c>
      <c r="AK164" s="82">
        <v>4.3323782651830705</v>
      </c>
      <c r="AL164" s="69">
        <v>18878619</v>
      </c>
      <c r="AM164" s="69">
        <v>62856225.559999995</v>
      </c>
      <c r="AN164" s="69">
        <v>418067.13999999996</v>
      </c>
      <c r="AO164" s="69">
        <v>13374948.75</v>
      </c>
      <c r="AP164" s="69">
        <v>6086848.0000000009</v>
      </c>
      <c r="AQ164" s="69">
        <v>19879863.890000001</v>
      </c>
      <c r="AR164" s="78">
        <v>0.31627517740503669</v>
      </c>
      <c r="AS164" s="79">
        <v>3.3294927748687546</v>
      </c>
      <c r="AT164" s="82">
        <v>4.0601084989320455</v>
      </c>
      <c r="AU164" s="71">
        <v>6741521</v>
      </c>
      <c r="AV164" s="71">
        <v>74944349.769999981</v>
      </c>
      <c r="AW164" s="71">
        <v>12199280.9</v>
      </c>
      <c r="AX164" s="71">
        <v>1326605.3999999999</v>
      </c>
      <c r="AY164" s="71">
        <v>7159542.3499999987</v>
      </c>
      <c r="AZ164" s="77">
        <v>20685428.649999999</v>
      </c>
      <c r="BA164" s="83">
        <v>0.27601051598262472</v>
      </c>
      <c r="BB164" s="79">
        <v>11.116831019290748</v>
      </c>
      <c r="BC164" s="79">
        <v>13.123186306176306</v>
      </c>
      <c r="BD164" s="153">
        <v>25806312</v>
      </c>
      <c r="BE164" s="112">
        <v>2183974</v>
      </c>
      <c r="BF164" s="108">
        <v>7922652.9100000001</v>
      </c>
      <c r="BG164" s="107">
        <v>0</v>
      </c>
      <c r="BH164" s="106">
        <v>703912.53999999992</v>
      </c>
      <c r="BI164" s="106">
        <v>2188.44</v>
      </c>
      <c r="BJ164" s="88">
        <v>706100.97999999986</v>
      </c>
      <c r="BK164" s="78">
        <v>8.912431076069946E-2</v>
      </c>
      <c r="BL164" s="79">
        <v>3.6276315148440412</v>
      </c>
      <c r="BM164" s="87">
        <v>3.9499396284021695</v>
      </c>
      <c r="BN164" s="69"/>
      <c r="BO164" s="69"/>
      <c r="BP164" s="71"/>
      <c r="BQ164" s="71"/>
      <c r="BR164" s="71"/>
      <c r="BS164" s="71"/>
      <c r="BT164" s="72"/>
      <c r="BU164" s="12"/>
      <c r="BV164" s="82"/>
    </row>
    <row r="165" spans="1:74">
      <c r="A165" s="7">
        <v>41487</v>
      </c>
      <c r="B165" s="69">
        <v>10435978</v>
      </c>
      <c r="C165" s="69">
        <v>37910796.619999997</v>
      </c>
      <c r="D165" s="69">
        <v>1675454.9700000002</v>
      </c>
      <c r="E165" s="69">
        <v>2055493.3400000003</v>
      </c>
      <c r="F165" s="69">
        <v>3890972.5700000003</v>
      </c>
      <c r="G165" s="69">
        <v>7621920.8800000008</v>
      </c>
      <c r="H165" s="83">
        <v>0.20104881879424885</v>
      </c>
      <c r="I165" s="79">
        <v>3.6327018531468731</v>
      </c>
      <c r="J165" s="82">
        <v>3.9902101106384089</v>
      </c>
      <c r="K165" s="69">
        <v>20252881</v>
      </c>
      <c r="L165" s="69">
        <v>99138549.229999989</v>
      </c>
      <c r="M165" s="69">
        <v>549858.54999999993</v>
      </c>
      <c r="N165" s="69">
        <v>1095240.3099999998</v>
      </c>
      <c r="O165" s="69">
        <v>10589860.669999998</v>
      </c>
      <c r="P165" s="77">
        <v>12234959.529999997</v>
      </c>
      <c r="Q165" s="83">
        <v>0.12341273525815946</v>
      </c>
      <c r="R165" s="79">
        <v>4.8950344017722704</v>
      </c>
      <c r="S165" s="82">
        <v>4.9762622952260465</v>
      </c>
      <c r="T165" s="69">
        <v>7486412</v>
      </c>
      <c r="U165" s="69">
        <v>54086485.859999992</v>
      </c>
      <c r="V165" s="69">
        <v>6162934.96</v>
      </c>
      <c r="W165" s="69">
        <v>1820707.1300000001</v>
      </c>
      <c r="X165" s="69">
        <v>4856412.96</v>
      </c>
      <c r="Y165" s="69">
        <v>12840055.050000001</v>
      </c>
      <c r="Z165" s="83">
        <v>0.23739858202723327</v>
      </c>
      <c r="AA165" s="79">
        <v>7.2246205338418443</v>
      </c>
      <c r="AB165" s="87">
        <v>8.2910382102935287</v>
      </c>
      <c r="AC165" s="69">
        <v>34218605</v>
      </c>
      <c r="AD165" s="69">
        <v>121804163.05</v>
      </c>
      <c r="AE165" s="70">
        <v>602220.99</v>
      </c>
      <c r="AF165" s="69">
        <v>19827293.349999998</v>
      </c>
      <c r="AG165" s="69">
        <v>11026847.859999996</v>
      </c>
      <c r="AH165" s="81">
        <v>31456362.199999992</v>
      </c>
      <c r="AI165" s="85">
        <v>0.25825358848438795</v>
      </c>
      <c r="AJ165" s="79">
        <v>3.5595887982575558</v>
      </c>
      <c r="AK165" s="82">
        <v>4.1566182312224589</v>
      </c>
      <c r="AL165" s="69">
        <v>18824193</v>
      </c>
      <c r="AM165" s="69">
        <v>61045337.749999993</v>
      </c>
      <c r="AN165" s="69">
        <v>440641.41000000003</v>
      </c>
      <c r="AO165" s="69">
        <v>13389090.969999995</v>
      </c>
      <c r="AP165" s="69">
        <v>5860559.6199999992</v>
      </c>
      <c r="AQ165" s="69">
        <v>19690291.999999993</v>
      </c>
      <c r="AR165" s="78">
        <v>0.32255193804706234</v>
      </c>
      <c r="AS165" s="79">
        <v>3.242919244931243</v>
      </c>
      <c r="AT165" s="82">
        <v>3.9775978779010597</v>
      </c>
      <c r="AU165" s="71">
        <v>6750026</v>
      </c>
      <c r="AV165" s="71">
        <v>82362477.600000024</v>
      </c>
      <c r="AW165" s="71">
        <v>11153053.07</v>
      </c>
      <c r="AX165" s="71">
        <v>3593053.1900000004</v>
      </c>
      <c r="AY165" s="71">
        <v>7851999.3299999991</v>
      </c>
      <c r="AZ165" s="77">
        <v>22598105.59</v>
      </c>
      <c r="BA165" s="83">
        <v>0.27437379554983171</v>
      </c>
      <c r="BB165" s="79">
        <v>12.201801533801502</v>
      </c>
      <c r="BC165" s="79">
        <v>14.386401453861069</v>
      </c>
      <c r="BD165" s="153">
        <v>25797684</v>
      </c>
      <c r="BE165" s="112">
        <v>2162986</v>
      </c>
      <c r="BF165" s="108">
        <v>7478028.0499999998</v>
      </c>
      <c r="BG165" s="107">
        <v>0</v>
      </c>
      <c r="BH165" s="106">
        <v>694199.79</v>
      </c>
      <c r="BI165" s="106">
        <v>2197.88</v>
      </c>
      <c r="BJ165" s="88">
        <v>696397.67</v>
      </c>
      <c r="BK165" s="78">
        <v>9.3125843516995113E-2</v>
      </c>
      <c r="BL165" s="79">
        <v>3.4572706665692703</v>
      </c>
      <c r="BM165" s="87">
        <v>3.7782157813319182</v>
      </c>
      <c r="BN165" s="69"/>
      <c r="BO165" s="69"/>
      <c r="BP165" s="71"/>
      <c r="BQ165" s="71"/>
      <c r="BR165" s="71"/>
      <c r="BS165" s="71"/>
      <c r="BT165" s="72"/>
      <c r="BU165" s="12"/>
      <c r="BV165" s="82"/>
    </row>
    <row r="166" spans="1:74">
      <c r="A166" s="7">
        <v>41518</v>
      </c>
      <c r="B166" s="69">
        <v>9376918</v>
      </c>
      <c r="C166" s="69">
        <v>35316730.24000001</v>
      </c>
      <c r="D166" s="69">
        <v>1259472.3199999998</v>
      </c>
      <c r="E166" s="69">
        <v>1767908.8500000003</v>
      </c>
      <c r="F166" s="69">
        <v>3529295.9</v>
      </c>
      <c r="G166" s="69">
        <v>6556677.0700000003</v>
      </c>
      <c r="H166" s="83">
        <v>0.18565357057244941</v>
      </c>
      <c r="I166" s="79">
        <v>3.7663473478172689</v>
      </c>
      <c r="J166" s="82">
        <v>4.0892019542028644</v>
      </c>
      <c r="K166" s="69">
        <v>20436404</v>
      </c>
      <c r="L166" s="69">
        <v>103678877.86999997</v>
      </c>
      <c r="M166" s="69">
        <v>928207.58000000019</v>
      </c>
      <c r="N166" s="69">
        <v>1062097.1900000002</v>
      </c>
      <c r="O166" s="69">
        <v>11387947.869999999</v>
      </c>
      <c r="P166" s="77">
        <v>13378252.640000001</v>
      </c>
      <c r="Q166" s="83">
        <v>0.12903546908343871</v>
      </c>
      <c r="R166" s="79">
        <v>5.0732446799348834</v>
      </c>
      <c r="S166" s="82">
        <v>5.1706348455432751</v>
      </c>
      <c r="T166" s="69">
        <v>7133263</v>
      </c>
      <c r="U166" s="69">
        <v>51036648.359999992</v>
      </c>
      <c r="V166" s="69">
        <v>5842508.5100000007</v>
      </c>
      <c r="W166" s="69">
        <v>1724770.52</v>
      </c>
      <c r="X166" s="69">
        <v>4632498.59</v>
      </c>
      <c r="Y166" s="69">
        <v>12199777.620000001</v>
      </c>
      <c r="Z166" s="83">
        <v>0.23903955318432676</v>
      </c>
      <c r="AA166" s="79">
        <v>7.154740875248816</v>
      </c>
      <c r="AB166" s="87">
        <v>8.2155848438505625</v>
      </c>
      <c r="AC166" s="69">
        <v>32273628</v>
      </c>
      <c r="AD166" s="69">
        <v>116846465.46999998</v>
      </c>
      <c r="AE166" s="70">
        <v>599944.74999999988</v>
      </c>
      <c r="AF166" s="69">
        <v>19973716.18</v>
      </c>
      <c r="AG166" s="69">
        <v>10436727.48</v>
      </c>
      <c r="AH166" s="81">
        <v>31010388.41</v>
      </c>
      <c r="AI166" s="85">
        <v>0.26539432138802549</v>
      </c>
      <c r="AJ166" s="79">
        <v>3.6204936572361799</v>
      </c>
      <c r="AK166" s="82">
        <v>4.2579695843305867</v>
      </c>
      <c r="AL166" s="69">
        <v>17734088</v>
      </c>
      <c r="AM166" s="69">
        <v>57545309.590000018</v>
      </c>
      <c r="AN166" s="69">
        <v>409781.17</v>
      </c>
      <c r="AO166" s="69">
        <v>12719510.920000004</v>
      </c>
      <c r="AP166" s="69">
        <v>5532041.3199999994</v>
      </c>
      <c r="AQ166" s="69">
        <v>18661333.410000004</v>
      </c>
      <c r="AR166" s="78">
        <v>0.32428939114166988</v>
      </c>
      <c r="AS166" s="79">
        <v>3.2448981639202432</v>
      </c>
      <c r="AT166" s="82">
        <v>3.9852402717297908</v>
      </c>
      <c r="AU166" s="71">
        <v>6434584</v>
      </c>
      <c r="AV166" s="71">
        <v>77626680.650000036</v>
      </c>
      <c r="AW166" s="71">
        <v>10495235.489999995</v>
      </c>
      <c r="AX166" s="71">
        <v>3338997.73</v>
      </c>
      <c r="AY166" s="71">
        <v>7393565.1799999997</v>
      </c>
      <c r="AZ166" s="77">
        <v>21227798.399999995</v>
      </c>
      <c r="BA166" s="83">
        <v>0.27346008127941235</v>
      </c>
      <c r="BB166" s="79">
        <v>12.063978129743901</v>
      </c>
      <c r="BC166" s="79">
        <v>14.213959110643366</v>
      </c>
      <c r="BD166" s="153">
        <v>24504500</v>
      </c>
      <c r="BE166" s="112">
        <v>2072065</v>
      </c>
      <c r="BF166" s="108">
        <v>7212570.2399999993</v>
      </c>
      <c r="BG166" s="107">
        <v>0</v>
      </c>
      <c r="BH166" s="106">
        <v>679532.29</v>
      </c>
      <c r="BI166" s="106">
        <v>2097.9699999999998</v>
      </c>
      <c r="BJ166" s="88">
        <v>681630.26</v>
      </c>
      <c r="BK166" s="78">
        <v>9.4505874787848179E-2</v>
      </c>
      <c r="BL166" s="79">
        <v>3.4808609961560082</v>
      </c>
      <c r="BM166" s="87">
        <v>3.8088103075917017</v>
      </c>
      <c r="BN166" s="69"/>
      <c r="BO166" s="69"/>
      <c r="BP166" s="71"/>
      <c r="BQ166" s="71"/>
      <c r="BR166" s="71"/>
      <c r="BS166" s="71"/>
      <c r="BT166" s="72"/>
      <c r="BU166" s="12"/>
      <c r="BV166" s="82"/>
    </row>
    <row r="167" spans="1:74">
      <c r="A167" s="7">
        <v>41548</v>
      </c>
      <c r="B167" s="69">
        <v>9969006</v>
      </c>
      <c r="C167" s="69">
        <v>36304568.899999991</v>
      </c>
      <c r="D167" s="69">
        <v>1375976.75</v>
      </c>
      <c r="E167" s="69">
        <v>1876412.9899999998</v>
      </c>
      <c r="F167" s="69">
        <v>3699545.3600000003</v>
      </c>
      <c r="G167" s="69">
        <v>6951935.0999999996</v>
      </c>
      <c r="H167" s="83">
        <v>0.19148926183778486</v>
      </c>
      <c r="I167" s="79">
        <v>3.6417441116998015</v>
      </c>
      <c r="J167" s="82">
        <v>3.9679942654262614</v>
      </c>
      <c r="K167" s="69">
        <v>21452259</v>
      </c>
      <c r="L167" s="69">
        <v>108404749.21000001</v>
      </c>
      <c r="M167" s="69">
        <v>1206223.4000000004</v>
      </c>
      <c r="N167" s="69">
        <v>1122465.5000000002</v>
      </c>
      <c r="O167" s="69">
        <v>11778429.230000002</v>
      </c>
      <c r="P167" s="77">
        <v>14107118.130000003</v>
      </c>
      <c r="Q167" s="83">
        <v>0.13013376473637617</v>
      </c>
      <c r="R167" s="79">
        <v>5.0533022750657635</v>
      </c>
      <c r="S167" s="82">
        <v>5.1618544280115213</v>
      </c>
      <c r="T167" s="69">
        <v>6896900</v>
      </c>
      <c r="U167" s="69">
        <v>55462419.080000006</v>
      </c>
      <c r="V167" s="69">
        <v>6091378.9400000004</v>
      </c>
      <c r="W167" s="69">
        <v>2090640.7</v>
      </c>
      <c r="X167" s="69">
        <v>4977238.37</v>
      </c>
      <c r="Y167" s="69">
        <v>13159258.010000002</v>
      </c>
      <c r="Z167" s="83">
        <v>0.23726440765266382</v>
      </c>
      <c r="AA167" s="79">
        <v>8.041644663544492</v>
      </c>
      <c r="AB167" s="87">
        <v>9.2279776015311228</v>
      </c>
      <c r="AC167" s="69">
        <v>33695080</v>
      </c>
      <c r="AD167" s="69">
        <v>122126655.73999998</v>
      </c>
      <c r="AE167" s="70">
        <v>668212.40999999992</v>
      </c>
      <c r="AF167" s="69">
        <v>21250952.009999998</v>
      </c>
      <c r="AG167" s="69">
        <v>10925848.919999998</v>
      </c>
      <c r="AH167" s="81">
        <v>32845013.339999996</v>
      </c>
      <c r="AI167" s="85">
        <v>0.26894221528447465</v>
      </c>
      <c r="AJ167" s="79">
        <v>3.6244655225629372</v>
      </c>
      <c r="AK167" s="82">
        <v>4.2749808031320882</v>
      </c>
      <c r="AL167" s="69">
        <v>18433266</v>
      </c>
      <c r="AM167" s="69">
        <v>59554737.57</v>
      </c>
      <c r="AN167" s="69">
        <v>433956.14999999997</v>
      </c>
      <c r="AO167" s="69">
        <v>13141824.23</v>
      </c>
      <c r="AP167" s="69">
        <v>5708916.5300000012</v>
      </c>
      <c r="AQ167" s="69">
        <v>19284696.910000004</v>
      </c>
      <c r="AR167" s="78">
        <v>0.3238146568496415</v>
      </c>
      <c r="AS167" s="79">
        <v>3.2308293912755341</v>
      </c>
      <c r="AT167" s="82">
        <v>3.9673120297835447</v>
      </c>
      <c r="AU167" s="71">
        <v>6855474</v>
      </c>
      <c r="AV167" s="71">
        <v>85708018.549999997</v>
      </c>
      <c r="AW167" s="71">
        <v>11532870.369999997</v>
      </c>
      <c r="AX167" s="71">
        <v>3493002.31</v>
      </c>
      <c r="AY167" s="71">
        <v>8212999.3099999977</v>
      </c>
      <c r="AZ167" s="77">
        <v>23238871.989999995</v>
      </c>
      <c r="BA167" s="83">
        <v>0.27113999813731543</v>
      </c>
      <c r="BB167" s="79">
        <v>12.502128744124768</v>
      </c>
      <c r="BC167" s="79">
        <v>14.693935274205691</v>
      </c>
      <c r="BD167" s="153">
        <v>25617075</v>
      </c>
      <c r="BE167" s="112">
        <v>2162808</v>
      </c>
      <c r="BF167" s="108">
        <v>7572939.6200000001</v>
      </c>
      <c r="BG167" s="107">
        <v>0</v>
      </c>
      <c r="BH167" s="106">
        <v>677041.05</v>
      </c>
      <c r="BI167" s="106">
        <v>1954.33</v>
      </c>
      <c r="BJ167" s="88">
        <v>678995.38</v>
      </c>
      <c r="BK167" s="78">
        <v>8.9660741280279746E-2</v>
      </c>
      <c r="BL167" s="79">
        <v>3.5014386945119491</v>
      </c>
      <c r="BM167" s="87">
        <v>3.8144766756919708</v>
      </c>
      <c r="BN167" s="69"/>
      <c r="BO167" s="69"/>
      <c r="BP167" s="71"/>
      <c r="BQ167" s="71"/>
      <c r="BR167" s="71"/>
      <c r="BS167" s="71"/>
      <c r="BT167" s="72"/>
      <c r="BU167" s="12"/>
      <c r="BV167" s="82"/>
    </row>
    <row r="168" spans="1:74">
      <c r="A168" s="7">
        <v>41579</v>
      </c>
      <c r="B168" s="69">
        <v>7638991</v>
      </c>
      <c r="C168" s="69">
        <v>29585755.43</v>
      </c>
      <c r="D168" s="69">
        <v>1091490.6300000001</v>
      </c>
      <c r="E168" s="69">
        <v>1848024.19</v>
      </c>
      <c r="F168" s="69">
        <v>2938201.7599999993</v>
      </c>
      <c r="G168" s="69">
        <v>5877716.5800000001</v>
      </c>
      <c r="H168" s="83">
        <v>0.19866711174256468</v>
      </c>
      <c r="I168" s="79">
        <v>3.8729925758519679</v>
      </c>
      <c r="J168" s="82">
        <v>4.2577966448710312</v>
      </c>
      <c r="K168" s="69">
        <v>21021143</v>
      </c>
      <c r="L168" s="69">
        <v>104487198.12000005</v>
      </c>
      <c r="M168" s="69">
        <v>971311.68</v>
      </c>
      <c r="N168" s="69">
        <v>965411.77000000014</v>
      </c>
      <c r="O168" s="69">
        <v>13282039.120000003</v>
      </c>
      <c r="P168" s="77">
        <v>15218762.570000004</v>
      </c>
      <c r="Q168" s="83">
        <v>0.14565193481905567</v>
      </c>
      <c r="R168" s="79">
        <v>4.9705764391593767</v>
      </c>
      <c r="S168" s="82">
        <v>5.062708605807023</v>
      </c>
      <c r="T168" s="69">
        <v>7088679</v>
      </c>
      <c r="U168" s="69">
        <v>39585209.049999997</v>
      </c>
      <c r="V168" s="69">
        <v>5539118.7000000002</v>
      </c>
      <c r="W168" s="69">
        <v>1924061.01</v>
      </c>
      <c r="X168" s="69">
        <v>3291718.77</v>
      </c>
      <c r="Y168" s="69">
        <v>10754898.48</v>
      </c>
      <c r="Z168" s="83">
        <v>0.27168982400511033</v>
      </c>
      <c r="AA168" s="79">
        <v>5.5842857392752583</v>
      </c>
      <c r="AB168" s="87">
        <v>6.6371165572598221</v>
      </c>
      <c r="AC168" s="69">
        <v>32484477</v>
      </c>
      <c r="AD168" s="69">
        <v>119041175.92999998</v>
      </c>
      <c r="AE168" s="70">
        <v>727732.69</v>
      </c>
      <c r="AF168" s="69">
        <v>19652989.789999999</v>
      </c>
      <c r="AG168" s="69">
        <v>10750950.989999998</v>
      </c>
      <c r="AH168" s="81">
        <v>31131673.469999999</v>
      </c>
      <c r="AI168" s="85">
        <v>0.26152021119403607</v>
      </c>
      <c r="AJ168" s="79">
        <v>3.6645557177971488</v>
      </c>
      <c r="AK168" s="82">
        <v>4.2919545360080749</v>
      </c>
      <c r="AL168" s="69">
        <v>17614995</v>
      </c>
      <c r="AM168" s="69">
        <v>58872997.300000004</v>
      </c>
      <c r="AN168" s="69">
        <v>428809.1399999999</v>
      </c>
      <c r="AO168" s="69">
        <v>12564808.919999996</v>
      </c>
      <c r="AP168" s="69">
        <v>5668719.9699999979</v>
      </c>
      <c r="AQ168" s="69">
        <v>18662338.029999994</v>
      </c>
      <c r="AR168" s="78">
        <v>0.31699316980418107</v>
      </c>
      <c r="AS168" s="79">
        <v>3.3422091405646159</v>
      </c>
      <c r="AT168" s="82">
        <v>4.0798544285706582</v>
      </c>
      <c r="AU168" s="71">
        <v>6541669</v>
      </c>
      <c r="AV168" s="71">
        <v>81453553.699999988</v>
      </c>
      <c r="AW168" s="71">
        <v>10854631.030000001</v>
      </c>
      <c r="AX168" s="71">
        <v>3401455.4799999995</v>
      </c>
      <c r="AY168" s="71">
        <v>7781522.0099999998</v>
      </c>
      <c r="AZ168" s="77">
        <v>22037608.520000003</v>
      </c>
      <c r="BA168" s="83">
        <v>0.27055429160483646</v>
      </c>
      <c r="BB168" s="79">
        <v>12.451494213479769</v>
      </c>
      <c r="BC168" s="79">
        <v>14.630767807114667</v>
      </c>
      <c r="BD168" s="153">
        <v>24325762</v>
      </c>
      <c r="BE168" s="112">
        <v>2077674</v>
      </c>
      <c r="BF168" s="108">
        <v>7442868.4500000002</v>
      </c>
      <c r="BG168" s="107">
        <v>0</v>
      </c>
      <c r="BH168" s="106">
        <v>669122.48</v>
      </c>
      <c r="BI168" s="106">
        <v>1907.81</v>
      </c>
      <c r="BJ168" s="88">
        <v>671030.29</v>
      </c>
      <c r="BK168" s="78">
        <v>9.0157483570732735E-2</v>
      </c>
      <c r="BL168" s="79">
        <v>3.5823081243736987</v>
      </c>
      <c r="BM168" s="87">
        <v>3.904361767052964</v>
      </c>
      <c r="BN168" s="69"/>
      <c r="BO168" s="69"/>
      <c r="BP168" s="71"/>
      <c r="BQ168" s="71"/>
      <c r="BR168" s="71"/>
      <c r="BS168" s="71"/>
      <c r="BT168" s="72"/>
      <c r="BU168" s="12"/>
      <c r="BV168" s="82"/>
    </row>
    <row r="169" spans="1:74">
      <c r="A169" s="7">
        <v>41609</v>
      </c>
      <c r="B169" s="69">
        <v>8017634</v>
      </c>
      <c r="C169" s="69">
        <v>33184074.960000001</v>
      </c>
      <c r="D169" s="69">
        <v>1213539.7899999998</v>
      </c>
      <c r="E169" s="69">
        <v>1952207.9799999995</v>
      </c>
      <c r="F169" s="69">
        <v>3259640.13</v>
      </c>
      <c r="G169" s="69">
        <v>6425387.8999999994</v>
      </c>
      <c r="H169" s="83">
        <v>0.19362865795551468</v>
      </c>
      <c r="I169" s="79">
        <v>4.1388862300274623</v>
      </c>
      <c r="J169" s="82">
        <v>4.5337343572929365</v>
      </c>
      <c r="K169" s="69">
        <v>21686785</v>
      </c>
      <c r="L169" s="69">
        <v>116068115.74999999</v>
      </c>
      <c r="M169" s="69">
        <v>1092727.9899999998</v>
      </c>
      <c r="N169" s="69">
        <v>1048358.67</v>
      </c>
      <c r="O169" s="69">
        <v>12709311.609999999</v>
      </c>
      <c r="P169" s="77">
        <v>14850398.27</v>
      </c>
      <c r="Q169" s="83">
        <v>0.12794554451100409</v>
      </c>
      <c r="R169" s="79">
        <v>5.3520204009031298</v>
      </c>
      <c r="S169" s="82">
        <v>5.4507481127331685</v>
      </c>
      <c r="T169" s="69">
        <v>7823006</v>
      </c>
      <c r="U169" s="69">
        <v>43294973.210000008</v>
      </c>
      <c r="V169" s="69">
        <v>5781662.9900000002</v>
      </c>
      <c r="W169" s="69">
        <v>2929589.21</v>
      </c>
      <c r="X169" s="69">
        <v>3599742.57</v>
      </c>
      <c r="Y169" s="69">
        <v>12310994.77</v>
      </c>
      <c r="Z169" s="83">
        <v>0.28435159689985628</v>
      </c>
      <c r="AA169" s="79">
        <v>5.5343142022388845</v>
      </c>
      <c r="AB169" s="87">
        <v>6.6478570270814075</v>
      </c>
      <c r="AC169" s="69">
        <v>30938615</v>
      </c>
      <c r="AD169" s="69">
        <v>127190820.72999999</v>
      </c>
      <c r="AE169" s="70">
        <v>724105.12</v>
      </c>
      <c r="AF169" s="69">
        <v>19422378.969999999</v>
      </c>
      <c r="AG169" s="69">
        <v>11651568.42</v>
      </c>
      <c r="AH169" s="81">
        <v>31798052.509999998</v>
      </c>
      <c r="AI169" s="85">
        <v>0.25000273075916962</v>
      </c>
      <c r="AJ169" s="79">
        <v>4.111070283204338</v>
      </c>
      <c r="AK169" s="82">
        <v>4.7622463002949544</v>
      </c>
      <c r="AL169" s="69">
        <v>17066841</v>
      </c>
      <c r="AM169" s="69">
        <v>62033125.270000003</v>
      </c>
      <c r="AN169" s="69">
        <v>428848.35</v>
      </c>
      <c r="AO169" s="69">
        <v>12529270.150000002</v>
      </c>
      <c r="AP169" s="69">
        <v>6080836.29</v>
      </c>
      <c r="AQ169" s="69">
        <v>19038954.790000003</v>
      </c>
      <c r="AR169" s="78">
        <v>0.30691593736624906</v>
      </c>
      <c r="AS169" s="79">
        <v>3.6347163057299241</v>
      </c>
      <c r="AT169" s="82">
        <v>4.3939733058976769</v>
      </c>
      <c r="AU169" s="71">
        <v>6259659</v>
      </c>
      <c r="AV169" s="71">
        <v>79674099.399999976</v>
      </c>
      <c r="AW169" s="71">
        <v>10501081.239999998</v>
      </c>
      <c r="AX169" s="71">
        <v>3225627.5900000003</v>
      </c>
      <c r="AY169" s="71">
        <v>7655707.6000000015</v>
      </c>
      <c r="AZ169" s="77">
        <v>21382416.43</v>
      </c>
      <c r="BA169" s="83">
        <v>0.26837349390861148</v>
      </c>
      <c r="BB169" s="79">
        <v>12.728185257375838</v>
      </c>
      <c r="BC169" s="79">
        <v>14.921069698844613</v>
      </c>
      <c r="BD169" s="153">
        <v>24060181</v>
      </c>
      <c r="BE169" s="112">
        <v>2124679</v>
      </c>
      <c r="BF169" s="108">
        <v>8092388.0899999999</v>
      </c>
      <c r="BG169" s="107">
        <v>0</v>
      </c>
      <c r="BH169" s="106">
        <v>662639.91999999993</v>
      </c>
      <c r="BI169" s="106">
        <v>2034.15</v>
      </c>
      <c r="BJ169" s="88">
        <v>664674.06999999995</v>
      </c>
      <c r="BK169" s="78">
        <v>8.2135713538177571E-2</v>
      </c>
      <c r="BL169" s="79">
        <v>3.8087579770873625</v>
      </c>
      <c r="BM169" s="87">
        <v>4.1206356395483743</v>
      </c>
      <c r="BN169" s="69"/>
      <c r="BO169" s="69"/>
      <c r="BP169" s="71"/>
      <c r="BQ169" s="71"/>
      <c r="BR169" s="71"/>
      <c r="BS169" s="71"/>
      <c r="BT169" s="72"/>
      <c r="BU169" s="12"/>
      <c r="BV169" s="82"/>
    </row>
    <row r="170" spans="1:74">
      <c r="A170" s="7">
        <v>41640</v>
      </c>
      <c r="B170" s="69">
        <v>11312692</v>
      </c>
      <c r="C170" s="69">
        <v>51496140.549999997</v>
      </c>
      <c r="D170" s="69">
        <v>3519275.1100000003</v>
      </c>
      <c r="E170" s="69">
        <v>1838546.0000000002</v>
      </c>
      <c r="F170" s="69">
        <v>5239302.5500000007</v>
      </c>
      <c r="G170" s="69">
        <v>10597123.66</v>
      </c>
      <c r="H170" s="83">
        <v>0.20578481313003952</v>
      </c>
      <c r="I170" s="79">
        <v>4.5520677615902558</v>
      </c>
      <c r="J170" s="82">
        <v>5.0256792689131817</v>
      </c>
      <c r="K170" s="69">
        <v>20238775</v>
      </c>
      <c r="L170" s="69">
        <v>117899357.63999997</v>
      </c>
      <c r="M170" s="69">
        <v>412387.89000000013</v>
      </c>
      <c r="N170" s="69">
        <v>1887096.95</v>
      </c>
      <c r="O170" s="69">
        <v>12513629.010000002</v>
      </c>
      <c r="P170" s="77">
        <v>14813113.850000001</v>
      </c>
      <c r="Q170" s="83">
        <v>0.12564202338770269</v>
      </c>
      <c r="R170" s="79">
        <v>5.8254196531163558</v>
      </c>
      <c r="S170" s="82">
        <v>5.9390374407541948</v>
      </c>
      <c r="T170" s="69">
        <v>11304214</v>
      </c>
      <c r="U170" s="69">
        <v>65764228.270000003</v>
      </c>
      <c r="V170" s="69">
        <v>8377493.7899999982</v>
      </c>
      <c r="W170" s="69">
        <v>3062124.98</v>
      </c>
      <c r="X170" s="69">
        <v>5904252.7600000007</v>
      </c>
      <c r="Y170" s="69">
        <v>17343871.529999997</v>
      </c>
      <c r="Z170" s="83">
        <v>0.26372804769780656</v>
      </c>
      <c r="AA170" s="79">
        <v>5.8176736808061138</v>
      </c>
      <c r="AB170" s="87">
        <v>6.8296519368794684</v>
      </c>
      <c r="AC170" s="69">
        <v>31531181</v>
      </c>
      <c r="AD170" s="69">
        <v>146194599.95999998</v>
      </c>
      <c r="AE170" s="70">
        <v>725624</v>
      </c>
      <c r="AF170" s="69">
        <v>19668889.030000001</v>
      </c>
      <c r="AG170" s="69">
        <v>13657152.170000002</v>
      </c>
      <c r="AH170" s="81">
        <v>34051665.200000003</v>
      </c>
      <c r="AI170" s="85">
        <v>0.23292012980860313</v>
      </c>
      <c r="AJ170" s="79">
        <v>4.6365088564237409</v>
      </c>
      <c r="AK170" s="82">
        <v>5.283313460095262</v>
      </c>
      <c r="AL170" s="69">
        <v>17519584</v>
      </c>
      <c r="AM170" s="69">
        <v>72205090.320000008</v>
      </c>
      <c r="AN170" s="69">
        <v>479362.68</v>
      </c>
      <c r="AO170" s="69">
        <v>13494320.059999997</v>
      </c>
      <c r="AP170" s="69">
        <v>7214132.4399999985</v>
      </c>
      <c r="AQ170" s="69">
        <v>21187815.179999996</v>
      </c>
      <c r="AR170" s="78">
        <v>0.29343935567560958</v>
      </c>
      <c r="AS170" s="79">
        <v>4.1213929691481264</v>
      </c>
      <c r="AT170" s="82">
        <v>4.9189965389589165</v>
      </c>
      <c r="AU170" s="71">
        <v>6434894</v>
      </c>
      <c r="AV170" s="71">
        <v>89972525.74000001</v>
      </c>
      <c r="AW170" s="71">
        <v>11620073.060000006</v>
      </c>
      <c r="AX170" s="71">
        <v>3456801.7699999996</v>
      </c>
      <c r="AY170" s="71">
        <v>8709831.6599999964</v>
      </c>
      <c r="AZ170" s="77">
        <v>23786706.490000002</v>
      </c>
      <c r="BA170" s="83">
        <v>0.26437744516296158</v>
      </c>
      <c r="BB170" s="79">
        <v>13.981974798652473</v>
      </c>
      <c r="BC170" s="79">
        <v>16.324962084845531</v>
      </c>
      <c r="BD170" s="153">
        <v>24428224</v>
      </c>
      <c r="BE170" s="112">
        <v>2111677</v>
      </c>
      <c r="BF170" s="108">
        <v>9522003.0500000007</v>
      </c>
      <c r="BG170" s="107">
        <v>0</v>
      </c>
      <c r="BH170" s="106">
        <v>667549.85000000009</v>
      </c>
      <c r="BI170" s="106">
        <v>2408.59</v>
      </c>
      <c r="BJ170" s="88">
        <v>669958.44000000006</v>
      </c>
      <c r="BK170" s="78">
        <v>7.0358981874092133E-2</v>
      </c>
      <c r="BL170" s="79">
        <v>4.5092137907454601</v>
      </c>
      <c r="BM170" s="87">
        <v>4.825336876804549</v>
      </c>
      <c r="BN170" s="69"/>
      <c r="BO170" s="69"/>
      <c r="BP170" s="71"/>
      <c r="BQ170" s="71"/>
      <c r="BR170" s="71"/>
      <c r="BS170" s="71"/>
      <c r="BT170" s="72"/>
      <c r="BU170" s="12"/>
      <c r="BV170" s="82"/>
    </row>
    <row r="171" spans="1:74">
      <c r="A171" s="7">
        <v>41671</v>
      </c>
      <c r="B171" s="69">
        <v>9993403</v>
      </c>
      <c r="C171" s="69">
        <v>55520898.100000001</v>
      </c>
      <c r="D171" s="69">
        <v>3489236.7499999995</v>
      </c>
      <c r="E171" s="69">
        <v>1713539.4199999997</v>
      </c>
      <c r="F171" s="69">
        <v>5747723.79</v>
      </c>
      <c r="G171" s="69">
        <v>10950499.959999999</v>
      </c>
      <c r="H171" s="83">
        <v>0.19723203937149567</v>
      </c>
      <c r="I171" s="79">
        <v>5.5557549415349303</v>
      </c>
      <c r="J171" s="82">
        <v>6.0763760122552855</v>
      </c>
      <c r="K171" s="69">
        <v>18295040</v>
      </c>
      <c r="L171" s="69">
        <v>121261105.91</v>
      </c>
      <c r="M171" s="69">
        <v>391888.05</v>
      </c>
      <c r="N171" s="69">
        <v>1706266.26</v>
      </c>
      <c r="O171" s="69">
        <v>13014412.010000004</v>
      </c>
      <c r="P171" s="77">
        <v>15112566.320000004</v>
      </c>
      <c r="Q171" s="83">
        <v>0.12462830688033269</v>
      </c>
      <c r="R171" s="79">
        <v>6.6280864053863775</v>
      </c>
      <c r="S171" s="82">
        <v>6.7427707302088438</v>
      </c>
      <c r="T171" s="69">
        <v>9008435</v>
      </c>
      <c r="U171" s="69">
        <v>58321243.29999999</v>
      </c>
      <c r="V171" s="69">
        <v>7506710.3899999997</v>
      </c>
      <c r="W171" s="69">
        <v>2723133.19</v>
      </c>
      <c r="X171" s="69">
        <v>5220628.57</v>
      </c>
      <c r="Y171" s="69">
        <v>15450472.15</v>
      </c>
      <c r="Z171" s="83">
        <v>0.26492014360057381</v>
      </c>
      <c r="AA171" s="79">
        <v>6.4740705017020144</v>
      </c>
      <c r="AB171" s="87">
        <v>7.6096554928797282</v>
      </c>
      <c r="AC171" s="69">
        <v>29134018</v>
      </c>
      <c r="AD171" s="69">
        <v>168272812.23000002</v>
      </c>
      <c r="AE171" s="70">
        <v>652935.36999999988</v>
      </c>
      <c r="AF171" s="69">
        <v>20891789.199999999</v>
      </c>
      <c r="AG171" s="69">
        <v>16015292.390000001</v>
      </c>
      <c r="AH171" s="81">
        <v>37560016.960000001</v>
      </c>
      <c r="AI171" s="85">
        <v>0.22320906427035825</v>
      </c>
      <c r="AJ171" s="79">
        <v>5.7758189148506744</v>
      </c>
      <c r="AK171" s="82">
        <v>6.5153229739886891</v>
      </c>
      <c r="AL171" s="69">
        <v>15871348</v>
      </c>
      <c r="AM171" s="69">
        <v>77603181.779999986</v>
      </c>
      <c r="AN171" s="69">
        <v>464188.47000000003</v>
      </c>
      <c r="AO171" s="69">
        <v>13012680.179999998</v>
      </c>
      <c r="AP171" s="69">
        <v>7941963.620000001</v>
      </c>
      <c r="AQ171" s="69">
        <v>21418832.27</v>
      </c>
      <c r="AR171" s="78">
        <v>0.27600456294074394</v>
      </c>
      <c r="AS171" s="79">
        <v>4.8895142227364676</v>
      </c>
      <c r="AT171" s="82">
        <v>5.7386461710750707</v>
      </c>
      <c r="AU171" s="71">
        <v>6043517</v>
      </c>
      <c r="AV171" s="71">
        <v>87814782.230000004</v>
      </c>
      <c r="AW171" s="71">
        <v>11262044.770000001</v>
      </c>
      <c r="AX171" s="71">
        <v>3635895.0599999996</v>
      </c>
      <c r="AY171" s="71">
        <v>8495120.1099999975</v>
      </c>
      <c r="AZ171" s="77">
        <v>23393059.939999998</v>
      </c>
      <c r="BA171" s="83">
        <v>0.26639091216704364</v>
      </c>
      <c r="BB171" s="79">
        <v>14.530410393484457</v>
      </c>
      <c r="BC171" s="79">
        <v>16.995521326406461</v>
      </c>
      <c r="BD171" s="153">
        <v>22352766</v>
      </c>
      <c r="BE171" s="112">
        <v>1822552</v>
      </c>
      <c r="BF171" s="108">
        <v>10025450</v>
      </c>
      <c r="BG171" s="107">
        <v>0</v>
      </c>
      <c r="BH171" s="106">
        <v>624785.43999999994</v>
      </c>
      <c r="BI171" s="106">
        <v>2853.15</v>
      </c>
      <c r="BJ171" s="88">
        <v>627638.59</v>
      </c>
      <c r="BK171" s="78">
        <v>6.260453046995397E-2</v>
      </c>
      <c r="BL171" s="79">
        <v>5.5007758352025071</v>
      </c>
      <c r="BM171" s="87">
        <v>5.8435838538488882</v>
      </c>
      <c r="BN171" s="69"/>
      <c r="BO171" s="69"/>
      <c r="BP171" s="71"/>
      <c r="BQ171" s="71"/>
      <c r="BR171" s="71"/>
      <c r="BS171" s="71"/>
      <c r="BT171" s="72"/>
      <c r="BU171" s="12"/>
      <c r="BV171" s="82"/>
    </row>
    <row r="172" spans="1:74">
      <c r="A172" s="7">
        <v>41699</v>
      </c>
      <c r="B172" s="69">
        <v>12480337</v>
      </c>
      <c r="C172" s="69">
        <v>64844563.009999983</v>
      </c>
      <c r="D172" s="69">
        <v>4321220.72</v>
      </c>
      <c r="E172" s="69">
        <v>2480505.2099999995</v>
      </c>
      <c r="F172" s="69">
        <v>6587043.089999998</v>
      </c>
      <c r="G172" s="69">
        <v>13388769.019999998</v>
      </c>
      <c r="H172" s="83">
        <v>0.20647481297599696</v>
      </c>
      <c r="I172" s="79">
        <v>5.1957381447311866</v>
      </c>
      <c r="J172" s="82">
        <v>5.7407335186541824</v>
      </c>
      <c r="K172" s="69">
        <v>20009462</v>
      </c>
      <c r="L172" s="69">
        <v>115243755.03999998</v>
      </c>
      <c r="M172" s="69">
        <v>451783.97000000003</v>
      </c>
      <c r="N172" s="69">
        <v>1123786.19</v>
      </c>
      <c r="O172" s="69">
        <v>12280555.349999998</v>
      </c>
      <c r="P172" s="77">
        <v>13856125.509999998</v>
      </c>
      <c r="Q172" s="83">
        <v>0.12023320053386556</v>
      </c>
      <c r="R172" s="79">
        <v>5.7594629500783165</v>
      </c>
      <c r="S172" s="82">
        <v>5.8382042055903343</v>
      </c>
      <c r="T172" s="69">
        <v>11905435</v>
      </c>
      <c r="U172" s="69">
        <v>60103491.159999996</v>
      </c>
      <c r="V172" s="69">
        <v>7956743.3099999996</v>
      </c>
      <c r="W172" s="69">
        <v>3356800.6199999996</v>
      </c>
      <c r="X172" s="69">
        <v>5319783.4399999995</v>
      </c>
      <c r="Y172" s="69">
        <v>16633327.369999999</v>
      </c>
      <c r="Z172" s="83">
        <v>0.2767447788635245</v>
      </c>
      <c r="AA172" s="79">
        <v>5.048407820461831</v>
      </c>
      <c r="AB172" s="87">
        <v>5.9986917815266727</v>
      </c>
      <c r="AC172" s="69">
        <v>32626227</v>
      </c>
      <c r="AD172" s="69">
        <v>174688613.31</v>
      </c>
      <c r="AE172" s="70">
        <v>702758.53</v>
      </c>
      <c r="AF172" s="69">
        <v>21711571.419999994</v>
      </c>
      <c r="AG172" s="69">
        <v>16627275.51</v>
      </c>
      <c r="AH172" s="81">
        <v>39041605.459999993</v>
      </c>
      <c r="AI172" s="85">
        <v>0.22349256039211496</v>
      </c>
      <c r="AJ172" s="79">
        <v>5.3542388860961463</v>
      </c>
      <c r="AK172" s="82">
        <v>6.0412423189478819</v>
      </c>
      <c r="AL172" s="69">
        <v>17590615</v>
      </c>
      <c r="AM172" s="69">
        <v>83119353.409999967</v>
      </c>
      <c r="AN172" s="69">
        <v>486235.67000000004</v>
      </c>
      <c r="AO172" s="69">
        <v>14349177.34</v>
      </c>
      <c r="AP172" s="69">
        <v>8575025.4300000016</v>
      </c>
      <c r="AQ172" s="69">
        <v>23410438.440000001</v>
      </c>
      <c r="AR172" s="78">
        <v>0.28164846668770555</v>
      </c>
      <c r="AS172" s="79">
        <v>4.7252101993022961</v>
      </c>
      <c r="AT172" s="82">
        <v>5.5685811110072034</v>
      </c>
      <c r="AU172" s="71">
        <v>6581330</v>
      </c>
      <c r="AV172" s="71">
        <v>80241608.839999989</v>
      </c>
      <c r="AW172" s="71">
        <v>11172826.439999998</v>
      </c>
      <c r="AX172" s="71">
        <v>3936017.2100000004</v>
      </c>
      <c r="AY172" s="71">
        <v>7646057.1199999992</v>
      </c>
      <c r="AZ172" s="77">
        <v>22754900.769999996</v>
      </c>
      <c r="BA172" s="83">
        <v>0.28357981724136128</v>
      </c>
      <c r="BB172" s="79">
        <v>12.192308977060867</v>
      </c>
      <c r="BC172" s="79">
        <v>14.488021796506175</v>
      </c>
      <c r="BD172" s="153">
        <v>24603800</v>
      </c>
      <c r="BE172" s="112">
        <v>2020028</v>
      </c>
      <c r="BF172" s="108">
        <v>10709379.860000001</v>
      </c>
      <c r="BG172" s="107">
        <v>0</v>
      </c>
      <c r="BH172" s="106">
        <v>628941.81999999995</v>
      </c>
      <c r="BI172" s="106">
        <v>3188.68</v>
      </c>
      <c r="BJ172" s="88">
        <v>632130.5</v>
      </c>
      <c r="BK172" s="78">
        <v>5.9025873417846993E-2</v>
      </c>
      <c r="BL172" s="79">
        <v>5.3015997104990626</v>
      </c>
      <c r="BM172" s="87">
        <v>5.6129527313482788</v>
      </c>
      <c r="BN172" s="69"/>
      <c r="BO172" s="69"/>
      <c r="BP172" s="71"/>
      <c r="BQ172" s="71"/>
      <c r="BR172" s="71"/>
      <c r="BS172" s="71"/>
      <c r="BT172" s="72"/>
      <c r="BU172" s="12"/>
      <c r="BV172" s="82"/>
    </row>
    <row r="173" spans="1:74">
      <c r="A173" s="7">
        <v>41730</v>
      </c>
      <c r="B173" s="69">
        <v>12674923</v>
      </c>
      <c r="C173" s="69">
        <v>57109911.000000007</v>
      </c>
      <c r="D173" s="69">
        <v>3716884.580000001</v>
      </c>
      <c r="E173" s="69">
        <v>2783284.07</v>
      </c>
      <c r="F173" s="69">
        <v>6019562.0700000003</v>
      </c>
      <c r="G173" s="69">
        <v>12519730.720000001</v>
      </c>
      <c r="H173" s="83">
        <v>0.21922168150463409</v>
      </c>
      <c r="I173" s="79">
        <v>4.505740271558258</v>
      </c>
      <c r="J173" s="82">
        <v>5.0185772055577775</v>
      </c>
      <c r="K173" s="69">
        <v>19272427</v>
      </c>
      <c r="L173" s="69">
        <v>105730446.27</v>
      </c>
      <c r="M173" s="69">
        <v>417040.35000000003</v>
      </c>
      <c r="N173" s="69">
        <v>921075.99000000011</v>
      </c>
      <c r="O173" s="69">
        <v>11287788.369999999</v>
      </c>
      <c r="P173" s="77">
        <v>12625904.709999999</v>
      </c>
      <c r="Q173" s="83">
        <v>0.11941597860806986</v>
      </c>
      <c r="R173" s="79">
        <v>5.4860991960171903</v>
      </c>
      <c r="S173" s="82">
        <v>5.5555308425866645</v>
      </c>
      <c r="T173" s="69">
        <v>10940836</v>
      </c>
      <c r="U173" s="69">
        <v>60128623.599999994</v>
      </c>
      <c r="V173" s="69">
        <v>7532167.4700000007</v>
      </c>
      <c r="W173" s="69">
        <v>3026177.11</v>
      </c>
      <c r="X173" s="69">
        <v>5434717.4299999997</v>
      </c>
      <c r="Y173" s="69">
        <v>15993062.01</v>
      </c>
      <c r="Z173" s="83">
        <v>0.26598084327345223</v>
      </c>
      <c r="AA173" s="79">
        <v>5.4957979079478019</v>
      </c>
      <c r="AB173" s="87">
        <v>6.4608379268275291</v>
      </c>
      <c r="AC173" s="69">
        <v>31475091</v>
      </c>
      <c r="AD173" s="69">
        <v>144356568.34999999</v>
      </c>
      <c r="AE173" s="70">
        <v>735364.68</v>
      </c>
      <c r="AF173" s="69">
        <v>21012083.629999999</v>
      </c>
      <c r="AG173" s="69">
        <v>13400718.750000002</v>
      </c>
      <c r="AH173" s="81">
        <v>35148167.060000002</v>
      </c>
      <c r="AI173" s="85">
        <v>0.2434815918786698</v>
      </c>
      <c r="AJ173" s="79">
        <v>4.5863749321646123</v>
      </c>
      <c r="AK173" s="82">
        <v>5.2773164868689335</v>
      </c>
      <c r="AL173" s="69">
        <v>17169299</v>
      </c>
      <c r="AM173" s="69">
        <v>71246747.560000017</v>
      </c>
      <c r="AN173" s="69">
        <v>436160.75</v>
      </c>
      <c r="AO173" s="69">
        <v>13932247.520000001</v>
      </c>
      <c r="AP173" s="69">
        <v>7127080.3300000001</v>
      </c>
      <c r="AQ173" s="69">
        <v>21495488.600000001</v>
      </c>
      <c r="AR173" s="78">
        <v>0.30170484037741802</v>
      </c>
      <c r="AS173" s="79">
        <v>4.149659666361452</v>
      </c>
      <c r="AT173" s="82">
        <v>4.9865259979455194</v>
      </c>
      <c r="AU173" s="71">
        <v>6597685</v>
      </c>
      <c r="AV173" s="71">
        <v>80927669.069999993</v>
      </c>
      <c r="AW173" s="71">
        <v>11271080.18</v>
      </c>
      <c r="AX173" s="71">
        <v>3927683.5499999993</v>
      </c>
      <c r="AY173" s="71">
        <v>7626725.5300000003</v>
      </c>
      <c r="AZ173" s="77">
        <v>22825489.259999998</v>
      </c>
      <c r="BA173" s="83">
        <v>0.28204802538247625</v>
      </c>
      <c r="BB173" s="79">
        <v>12.266070458047025</v>
      </c>
      <c r="BC173" s="79">
        <v>14.569721470485481</v>
      </c>
      <c r="BD173" s="153">
        <v>23761091</v>
      </c>
      <c r="BE173" s="112">
        <v>1924166</v>
      </c>
      <c r="BF173" s="108">
        <v>8520230.6099999994</v>
      </c>
      <c r="BG173" s="107">
        <v>0</v>
      </c>
      <c r="BH173" s="106">
        <v>626738.26</v>
      </c>
      <c r="BI173" s="106">
        <v>2525.48</v>
      </c>
      <c r="BJ173" s="88">
        <v>629263.74</v>
      </c>
      <c r="BK173" s="78">
        <v>7.3855247446172126E-2</v>
      </c>
      <c r="BL173" s="79">
        <v>4.4280122453052382</v>
      </c>
      <c r="BM173" s="87">
        <v>4.7537316790755053</v>
      </c>
      <c r="BN173" s="69"/>
      <c r="BO173" s="69"/>
      <c r="BP173" s="71"/>
      <c r="BQ173" s="71"/>
      <c r="BR173" s="71"/>
      <c r="BS173" s="71"/>
      <c r="BT173" s="72"/>
      <c r="BU173" s="12"/>
      <c r="BV173" s="82"/>
    </row>
    <row r="174" spans="1:74">
      <c r="A174" s="7">
        <v>41760</v>
      </c>
      <c r="B174" s="69">
        <v>12772041</v>
      </c>
      <c r="C174" s="69">
        <v>58777465.250000007</v>
      </c>
      <c r="D174" s="69">
        <v>3956445.4899999993</v>
      </c>
      <c r="E174" s="69">
        <v>2163893.94</v>
      </c>
      <c r="F174" s="69">
        <v>5893312.9300000016</v>
      </c>
      <c r="G174" s="69">
        <v>12013652.360000001</v>
      </c>
      <c r="H174" s="83">
        <v>0.20439214772025235</v>
      </c>
      <c r="I174" s="79">
        <v>4.6020416979557153</v>
      </c>
      <c r="J174" s="82">
        <v>5.0812399271189319</v>
      </c>
      <c r="K174" s="69">
        <v>20578081</v>
      </c>
      <c r="L174" s="69">
        <v>112869779.24000002</v>
      </c>
      <c r="M174" s="69">
        <v>858842.12999999989</v>
      </c>
      <c r="N174" s="69">
        <v>1212090.29</v>
      </c>
      <c r="O174" s="69">
        <v>11843251.1</v>
      </c>
      <c r="P174" s="77">
        <v>13914183.52</v>
      </c>
      <c r="Q174" s="83">
        <v>0.1232764307123668</v>
      </c>
      <c r="R174" s="79">
        <v>5.4849516453939522</v>
      </c>
      <c r="S174" s="82">
        <v>5.5855894269246988</v>
      </c>
      <c r="T174" s="69">
        <v>13721765</v>
      </c>
      <c r="U174" s="69">
        <v>63785838.569999993</v>
      </c>
      <c r="V174" s="69">
        <v>7577601.0600000005</v>
      </c>
      <c r="W174" s="69">
        <v>3183018.4</v>
      </c>
      <c r="X174" s="69">
        <v>5820562.4800000004</v>
      </c>
      <c r="Y174" s="69">
        <v>16581181.940000001</v>
      </c>
      <c r="Z174" s="83">
        <v>0.25995083409938158</v>
      </c>
      <c r="AA174" s="79">
        <v>4.6485155932928448</v>
      </c>
      <c r="AB174" s="87">
        <v>5.4327164202272815</v>
      </c>
      <c r="AC174" s="69">
        <v>31276183</v>
      </c>
      <c r="AD174" s="69">
        <v>147699813.25</v>
      </c>
      <c r="AE174" s="70">
        <v>717378.65000000014</v>
      </c>
      <c r="AF174" s="69">
        <v>21394311.379999999</v>
      </c>
      <c r="AG174" s="69">
        <v>13736978.219999999</v>
      </c>
      <c r="AH174" s="81">
        <v>35848668.25</v>
      </c>
      <c r="AI174" s="85">
        <v>0.24271302353864013</v>
      </c>
      <c r="AJ174" s="79">
        <v>4.7224373015722536</v>
      </c>
      <c r="AK174" s="82">
        <v>5.4294190336461456</v>
      </c>
      <c r="AL174" s="69">
        <v>17340242</v>
      </c>
      <c r="AM174" s="69">
        <v>73602628.280000001</v>
      </c>
      <c r="AN174" s="69">
        <v>464367.39000000007</v>
      </c>
      <c r="AO174" s="69">
        <v>13911252.5</v>
      </c>
      <c r="AP174" s="69">
        <v>7437708.1700000018</v>
      </c>
      <c r="AQ174" s="69">
        <v>21813328.060000002</v>
      </c>
      <c r="AR174" s="78">
        <v>0.29636615661355842</v>
      </c>
      <c r="AS174" s="79">
        <v>4.244613672635019</v>
      </c>
      <c r="AT174" s="82">
        <v>5.07364592547209</v>
      </c>
      <c r="AU174" s="71">
        <v>6030107</v>
      </c>
      <c r="AV174" s="71">
        <v>71292773.029999986</v>
      </c>
      <c r="AW174" s="71">
        <v>10564707.65</v>
      </c>
      <c r="AX174" s="71">
        <v>3922994.2500000005</v>
      </c>
      <c r="AY174" s="71">
        <v>6575270.7699999996</v>
      </c>
      <c r="AZ174" s="77">
        <v>21062972.670000002</v>
      </c>
      <c r="BA174" s="83">
        <v>0.29544330757251802</v>
      </c>
      <c r="BB174" s="79">
        <v>11.822803978436864</v>
      </c>
      <c r="BC174" s="79">
        <v>14.225365309438123</v>
      </c>
      <c r="BD174" s="153">
        <v>24022906</v>
      </c>
      <c r="BE174" s="112">
        <v>2017907</v>
      </c>
      <c r="BF174" s="108">
        <v>9141633.75</v>
      </c>
      <c r="BG174" s="107">
        <v>0</v>
      </c>
      <c r="BH174" s="106">
        <v>666427.07999999996</v>
      </c>
      <c r="BI174" s="106">
        <v>2774.63</v>
      </c>
      <c r="BJ174" s="88">
        <v>669201.71</v>
      </c>
      <c r="BK174" s="78">
        <v>7.3203732319728945E-2</v>
      </c>
      <c r="BL174" s="79">
        <v>4.5302552347556153</v>
      </c>
      <c r="BM174" s="87">
        <v>4.8605118223981583</v>
      </c>
      <c r="BN174" s="69"/>
      <c r="BO174" s="69"/>
      <c r="BP174" s="71"/>
      <c r="BQ174" s="71"/>
      <c r="BR174" s="71"/>
      <c r="BS174" s="71"/>
      <c r="BT174" s="72"/>
      <c r="BU174" s="12"/>
      <c r="BV174" s="82"/>
    </row>
    <row r="175" spans="1:74">
      <c r="A175" s="7">
        <v>41791</v>
      </c>
      <c r="B175" s="69">
        <v>12150276</v>
      </c>
      <c r="C175" s="69">
        <v>54425505.06000001</v>
      </c>
      <c r="D175" s="69">
        <v>3785225.0599999991</v>
      </c>
      <c r="E175" s="69">
        <v>1834134.4600000002</v>
      </c>
      <c r="F175" s="69">
        <v>5572960.669999999</v>
      </c>
      <c r="G175" s="69">
        <v>11192320.189999998</v>
      </c>
      <c r="H175" s="83">
        <v>0.20564476485172364</v>
      </c>
      <c r="I175" s="79">
        <v>4.4793636835903978</v>
      </c>
      <c r="J175" s="82">
        <v>4.94185190361108</v>
      </c>
      <c r="K175" s="69">
        <v>20178291</v>
      </c>
      <c r="L175" s="69">
        <v>110407663.84999999</v>
      </c>
      <c r="M175" s="69">
        <v>839428.42999999993</v>
      </c>
      <c r="N175" s="69">
        <v>1228132.6800000002</v>
      </c>
      <c r="O175" s="69">
        <v>11672344.450000005</v>
      </c>
      <c r="P175" s="77">
        <v>13739905.560000004</v>
      </c>
      <c r="Q175" s="83">
        <v>0.12444702732472503</v>
      </c>
      <c r="R175" s="79">
        <v>5.4716062846947739</v>
      </c>
      <c r="S175" s="82">
        <v>5.5740709141324212</v>
      </c>
      <c r="T175" s="69">
        <v>13525737</v>
      </c>
      <c r="U175" s="69">
        <v>62467719.650000006</v>
      </c>
      <c r="V175" s="69">
        <v>7409941.79</v>
      </c>
      <c r="W175" s="69">
        <v>2880198.24</v>
      </c>
      <c r="X175" s="69">
        <v>5741414.8499999987</v>
      </c>
      <c r="Y175" s="69">
        <v>16031554.879999999</v>
      </c>
      <c r="Z175" s="83">
        <v>0.25663742761578456</v>
      </c>
      <c r="AA175" s="79">
        <v>4.6184337053130644</v>
      </c>
      <c r="AB175" s="87">
        <v>5.3792159111181892</v>
      </c>
      <c r="AC175" s="69">
        <v>31202265</v>
      </c>
      <c r="AD175" s="69">
        <v>142583114.21999997</v>
      </c>
      <c r="AE175" s="70">
        <v>858305.74</v>
      </c>
      <c r="AF175" s="69">
        <v>20733441.390000001</v>
      </c>
      <c r="AG175" s="69">
        <v>13291619.030000001</v>
      </c>
      <c r="AH175" s="81">
        <v>34883366.159999996</v>
      </c>
      <c r="AI175" s="85">
        <v>0.24465285634157474</v>
      </c>
      <c r="AJ175" s="79">
        <v>4.5696398713362623</v>
      </c>
      <c r="AK175" s="82">
        <v>5.261632812553831</v>
      </c>
      <c r="AL175" s="69">
        <v>16593572</v>
      </c>
      <c r="AM175" s="69">
        <v>68673686.719999999</v>
      </c>
      <c r="AN175" s="69">
        <v>440433.51</v>
      </c>
      <c r="AO175" s="69">
        <v>13072671.860000001</v>
      </c>
      <c r="AP175" s="69">
        <v>6863506.0899999999</v>
      </c>
      <c r="AQ175" s="69">
        <v>20376611.460000001</v>
      </c>
      <c r="AR175" s="78">
        <v>0.29671643439037432</v>
      </c>
      <c r="AS175" s="79">
        <v>4.138571654132094</v>
      </c>
      <c r="AT175" s="82">
        <v>4.9529294892022042</v>
      </c>
      <c r="AU175" s="71">
        <v>6341046</v>
      </c>
      <c r="AV175" s="71">
        <v>78681623.600000024</v>
      </c>
      <c r="AW175" s="71">
        <v>10973001.789999999</v>
      </c>
      <c r="AX175" s="71">
        <v>3826228.31</v>
      </c>
      <c r="AY175" s="71">
        <v>7376551.2499999991</v>
      </c>
      <c r="AZ175" s="77">
        <v>22175781.349999998</v>
      </c>
      <c r="BA175" s="83">
        <v>0.28184193888444353</v>
      </c>
      <c r="BB175" s="79">
        <v>12.408303551180676</v>
      </c>
      <c r="BC175" s="79">
        <v>14.742181920774588</v>
      </c>
      <c r="BD175" s="153">
        <v>23030594</v>
      </c>
      <c r="BE175" s="112">
        <v>1930754</v>
      </c>
      <c r="BF175" s="108">
        <v>8482614.2799999993</v>
      </c>
      <c r="BG175" s="107">
        <v>0</v>
      </c>
      <c r="BH175" s="106">
        <v>675589.5</v>
      </c>
      <c r="BI175" s="106">
        <v>2603.7800000000002</v>
      </c>
      <c r="BJ175" s="88">
        <v>678193.28</v>
      </c>
      <c r="BK175" s="78">
        <v>7.9950974736528999E-2</v>
      </c>
      <c r="BL175" s="79">
        <v>4.3934205393333379</v>
      </c>
      <c r="BM175" s="87">
        <v>4.7433302119275682</v>
      </c>
      <c r="BN175" s="69"/>
      <c r="BO175" s="69"/>
      <c r="BP175" s="71"/>
      <c r="BQ175" s="71"/>
      <c r="BR175" s="71"/>
      <c r="BS175" s="71"/>
      <c r="BT175" s="72"/>
      <c r="BU175" s="12"/>
      <c r="BV175" s="82"/>
    </row>
    <row r="176" spans="1:74">
      <c r="A176" s="7">
        <v>41821</v>
      </c>
      <c r="B176" s="69">
        <v>13856748</v>
      </c>
      <c r="C176" s="69">
        <v>60749390.570000008</v>
      </c>
      <c r="D176" s="69">
        <v>4120560.3299999987</v>
      </c>
      <c r="E176" s="69">
        <v>2095093.2100000002</v>
      </c>
      <c r="F176" s="69">
        <v>6344212.2599999998</v>
      </c>
      <c r="G176" s="69">
        <v>12559865.799999999</v>
      </c>
      <c r="H176" s="83">
        <v>0.20674883619659656</v>
      </c>
      <c r="I176" s="79">
        <v>4.3841015633682598</v>
      </c>
      <c r="J176" s="82">
        <v>4.8326666624809809</v>
      </c>
      <c r="K176" s="69">
        <v>20351528</v>
      </c>
      <c r="L176" s="69">
        <v>108909243.65000002</v>
      </c>
      <c r="M176" s="69">
        <v>449413.88000000006</v>
      </c>
      <c r="N176" s="69">
        <v>1215986.2200000002</v>
      </c>
      <c r="O176" s="69">
        <v>11646849.859999999</v>
      </c>
      <c r="P176" s="77">
        <v>13312249.959999999</v>
      </c>
      <c r="Q176" s="83">
        <v>0.12223250767199682</v>
      </c>
      <c r="R176" s="79">
        <v>5.3514037692894618</v>
      </c>
      <c r="S176" s="82">
        <v>5.4332354676268046</v>
      </c>
      <c r="T176" s="69">
        <v>13261330</v>
      </c>
      <c r="U176" s="69">
        <v>62997816.620000005</v>
      </c>
      <c r="V176" s="69">
        <v>8132791.3199999994</v>
      </c>
      <c r="W176" s="69">
        <v>3160763.74</v>
      </c>
      <c r="X176" s="69">
        <v>5742606.6800000006</v>
      </c>
      <c r="Y176" s="69">
        <v>17036161.739999998</v>
      </c>
      <c r="Z176" s="83">
        <v>0.27042463777373998</v>
      </c>
      <c r="AA176" s="79">
        <v>4.7504900805575314</v>
      </c>
      <c r="AB176" s="87">
        <v>5.6021056470203208</v>
      </c>
      <c r="AC176" s="69">
        <v>32249517</v>
      </c>
      <c r="AD176" s="69">
        <v>145645731.37000003</v>
      </c>
      <c r="AE176" s="70">
        <v>929983.19</v>
      </c>
      <c r="AF176" s="69">
        <v>20786005.649999991</v>
      </c>
      <c r="AG176" s="69">
        <v>13585132.789999999</v>
      </c>
      <c r="AH176" s="81">
        <v>35301121.629999995</v>
      </c>
      <c r="AI176" s="85">
        <v>0.24237663059496495</v>
      </c>
      <c r="AJ176" s="79">
        <v>4.5162143473342571</v>
      </c>
      <c r="AK176" s="82">
        <v>5.1895884273243542</v>
      </c>
      <c r="AL176" s="69">
        <v>17063860</v>
      </c>
      <c r="AM176" s="69">
        <v>70165783.700000018</v>
      </c>
      <c r="AN176" s="69">
        <v>465436.39999999997</v>
      </c>
      <c r="AO176" s="69">
        <v>12516591.689999996</v>
      </c>
      <c r="AP176" s="69">
        <v>7146026.1500000013</v>
      </c>
      <c r="AQ176" s="69">
        <v>20128054.239999998</v>
      </c>
      <c r="AR176" s="78">
        <v>0.28686424035480407</v>
      </c>
      <c r="AS176" s="79">
        <v>4.1119526121287926</v>
      </c>
      <c r="AT176" s="82">
        <v>4.872743434955515</v>
      </c>
      <c r="AU176" s="71">
        <v>6575960</v>
      </c>
      <c r="AV176" s="71">
        <v>77152493.430000022</v>
      </c>
      <c r="AW176" s="71">
        <v>11370361.810000001</v>
      </c>
      <c r="AX176" s="71">
        <v>4014170.5799999996</v>
      </c>
      <c r="AY176" s="71">
        <v>7145882.1799999997</v>
      </c>
      <c r="AZ176" s="77">
        <v>22530414.57</v>
      </c>
      <c r="BA176" s="83">
        <v>0.29202445142543199</v>
      </c>
      <c r="BB176" s="79">
        <v>11.732506497910574</v>
      </c>
      <c r="BC176" s="79">
        <v>14.072017746458314</v>
      </c>
      <c r="BD176" s="153">
        <v>23884780</v>
      </c>
      <c r="BE176" s="112">
        <v>1997811</v>
      </c>
      <c r="BF176" s="108">
        <v>8692592.5600000005</v>
      </c>
      <c r="BG176" s="107">
        <v>0</v>
      </c>
      <c r="BH176" s="106">
        <v>597601.48</v>
      </c>
      <c r="BI176" s="106">
        <v>2628.6</v>
      </c>
      <c r="BJ176" s="88">
        <v>600230.07999999996</v>
      </c>
      <c r="BK176" s="78">
        <v>6.9050755094864344E-2</v>
      </c>
      <c r="BL176" s="79">
        <v>4.351058513543073</v>
      </c>
      <c r="BM176" s="87">
        <v>4.6501866492876456</v>
      </c>
      <c r="BN176" s="69"/>
      <c r="BO176" s="69"/>
      <c r="BP176" s="71"/>
      <c r="BQ176" s="71"/>
      <c r="BR176" s="71"/>
      <c r="BS176" s="71"/>
      <c r="BT176" s="72"/>
      <c r="BU176" s="12"/>
      <c r="BV176" s="82"/>
    </row>
    <row r="177" spans="1:65">
      <c r="A177" s="7">
        <v>41852</v>
      </c>
      <c r="B177" s="69">
        <v>13523631</v>
      </c>
      <c r="C177" s="69">
        <v>52202866.069999993</v>
      </c>
      <c r="D177" s="69">
        <v>3713965.8699999996</v>
      </c>
      <c r="E177" s="69">
        <v>2100562.0099999998</v>
      </c>
      <c r="F177" s="69">
        <v>5344100.2300000004</v>
      </c>
      <c r="G177" s="69">
        <v>11158628.109999999</v>
      </c>
      <c r="H177" s="83">
        <v>0.21375508568891879</v>
      </c>
      <c r="I177" s="79">
        <v>3.8601220389701547</v>
      </c>
      <c r="J177" s="82">
        <v>4.2900751987391539</v>
      </c>
      <c r="K177" s="69">
        <v>20201415</v>
      </c>
      <c r="L177" s="69">
        <v>99224569.089999989</v>
      </c>
      <c r="M177" s="69">
        <v>468232.32999999996</v>
      </c>
      <c r="N177" s="69">
        <v>1203404.6100000001</v>
      </c>
      <c r="O177" s="69">
        <v>10683209.66</v>
      </c>
      <c r="P177" s="77">
        <v>12354846.6</v>
      </c>
      <c r="Q177" s="83">
        <v>0.1245139859342069</v>
      </c>
      <c r="R177" s="79">
        <v>4.9117633141044816</v>
      </c>
      <c r="S177" s="82">
        <v>4.9945118215728943</v>
      </c>
      <c r="T177" s="69">
        <v>13263897</v>
      </c>
      <c r="U177" s="69">
        <v>61980994.689999998</v>
      </c>
      <c r="V177" s="69">
        <v>7722274.5900000008</v>
      </c>
      <c r="W177" s="69">
        <v>3098162.05</v>
      </c>
      <c r="X177" s="69">
        <v>5599877.1899999995</v>
      </c>
      <c r="Y177" s="69">
        <v>16420313.83</v>
      </c>
      <c r="Z177" s="83">
        <v>0.26492498082882898</v>
      </c>
      <c r="AA177" s="79">
        <v>4.6729098311001662</v>
      </c>
      <c r="AB177" s="87">
        <v>5.4886909427900408</v>
      </c>
      <c r="AC177" s="69">
        <v>32697056</v>
      </c>
      <c r="AD177" s="69">
        <v>130332449.63</v>
      </c>
      <c r="AE177" s="70">
        <v>885788.87</v>
      </c>
      <c r="AF177" s="69">
        <v>20142055.890000001</v>
      </c>
      <c r="AG177" s="69">
        <v>11998652.08</v>
      </c>
      <c r="AH177" s="81">
        <v>33026496.840000004</v>
      </c>
      <c r="AI177" s="85">
        <v>0.25340194965842139</v>
      </c>
      <c r="AJ177" s="79">
        <v>3.9860606909074625</v>
      </c>
      <c r="AK177" s="82">
        <v>4.6291719471624599</v>
      </c>
      <c r="AL177" s="69">
        <v>17062566</v>
      </c>
      <c r="AM177" s="69">
        <v>61884545.550000004</v>
      </c>
      <c r="AN177" s="69">
        <v>417106</v>
      </c>
      <c r="AO177" s="69">
        <v>12879101.15</v>
      </c>
      <c r="AP177" s="69">
        <v>6127383.79</v>
      </c>
      <c r="AQ177" s="69">
        <v>19423590.940000001</v>
      </c>
      <c r="AR177" s="78">
        <v>0.31386820032970253</v>
      </c>
      <c r="AS177" s="79">
        <v>3.6269190431263389</v>
      </c>
      <c r="AT177" s="82">
        <v>4.4061809167507402</v>
      </c>
      <c r="AU177" s="71">
        <v>6938788</v>
      </c>
      <c r="AV177" s="71">
        <v>75974045.980000004</v>
      </c>
      <c r="AW177" s="71">
        <v>10664004.209999999</v>
      </c>
      <c r="AX177" s="71">
        <v>3977165.38</v>
      </c>
      <c r="AY177" s="71">
        <v>7084895.8800000008</v>
      </c>
      <c r="AZ177" s="77">
        <v>21726065.469999999</v>
      </c>
      <c r="BA177" s="83">
        <v>0.2859669402853619</v>
      </c>
      <c r="BB177" s="79">
        <v>10.949181035650607</v>
      </c>
      <c r="BC177" s="79">
        <v>13.059228149065801</v>
      </c>
      <c r="BD177" s="154"/>
      <c r="BE177" s="112">
        <v>1989324</v>
      </c>
      <c r="BF177" s="108">
        <v>7435021.6800000006</v>
      </c>
      <c r="BG177" s="107">
        <v>0</v>
      </c>
      <c r="BH177" s="106">
        <v>656327.35</v>
      </c>
      <c r="BI177" s="106">
        <v>2301.3200000000002</v>
      </c>
      <c r="BJ177" s="88">
        <v>658628.66999999993</v>
      </c>
      <c r="BK177" s="78">
        <v>8.858463342100166E-2</v>
      </c>
      <c r="BL177" s="79">
        <v>3.737461409001249</v>
      </c>
      <c r="BM177" s="87">
        <v>4.0673862226565412</v>
      </c>
    </row>
    <row r="178" spans="1:65">
      <c r="A178" s="7">
        <v>41883</v>
      </c>
      <c r="B178" s="69">
        <v>12923286</v>
      </c>
      <c r="C178" s="69">
        <v>50573221.039999992</v>
      </c>
      <c r="D178" s="69">
        <v>3600941.0000000005</v>
      </c>
      <c r="E178" s="69">
        <v>1943053.71</v>
      </c>
      <c r="F178" s="69">
        <v>5155494.089999998</v>
      </c>
      <c r="G178" s="69">
        <v>10699488.799999999</v>
      </c>
      <c r="H178" s="83">
        <v>0.21156431368168993</v>
      </c>
      <c r="I178" s="79">
        <v>3.9133406967856312</v>
      </c>
      <c r="J178" s="82">
        <v>4.3423333469521603</v>
      </c>
      <c r="K178" s="69">
        <v>19083475</v>
      </c>
      <c r="L178" s="69">
        <v>94689159.889999986</v>
      </c>
      <c r="M178" s="69">
        <v>557470.24999999988</v>
      </c>
      <c r="N178" s="69">
        <v>993134.45999999985</v>
      </c>
      <c r="O178" s="69">
        <v>9888039.879999999</v>
      </c>
      <c r="P178" s="77">
        <v>11438644.589999998</v>
      </c>
      <c r="Q178" s="83">
        <v>0.12080204960407533</v>
      </c>
      <c r="R178" s="79">
        <v>4.9618405395243785</v>
      </c>
      <c r="S178" s="82">
        <v>5.0430943316141308</v>
      </c>
      <c r="T178" s="69">
        <v>12816846</v>
      </c>
      <c r="U178" s="69">
        <v>62138569.969999991</v>
      </c>
      <c r="V178" s="69">
        <v>7206699.3300000001</v>
      </c>
      <c r="W178" s="69">
        <v>4020912.46</v>
      </c>
      <c r="X178" s="69">
        <v>5379214.7199999997</v>
      </c>
      <c r="Y178" s="69">
        <v>16606826.509999998</v>
      </c>
      <c r="Z178" s="83">
        <v>0.26725472629990749</v>
      </c>
      <c r="AA178" s="79">
        <v>4.848195099636837</v>
      </c>
      <c r="AB178" s="87">
        <v>5.7241993669893505</v>
      </c>
      <c r="AC178" s="69">
        <v>32592111</v>
      </c>
      <c r="AD178" s="69">
        <v>133240697.07000001</v>
      </c>
      <c r="AE178" s="70">
        <v>810123.01</v>
      </c>
      <c r="AF178" s="69">
        <v>20435870.750000004</v>
      </c>
      <c r="AG178" s="69">
        <v>12306700.539999997</v>
      </c>
      <c r="AH178" s="81">
        <v>33552694.300000004</v>
      </c>
      <c r="AI178" s="85">
        <v>0.25182016484327302</v>
      </c>
      <c r="AJ178" s="79">
        <v>4.0881272486461526</v>
      </c>
      <c r="AK178" s="82">
        <v>4.7400025984815777</v>
      </c>
      <c r="AL178" s="69">
        <v>16279183</v>
      </c>
      <c r="AM178" s="69">
        <v>60010062.040000007</v>
      </c>
      <c r="AN178" s="69">
        <v>426105.53</v>
      </c>
      <c r="AO178" s="69">
        <v>12515404.299999999</v>
      </c>
      <c r="AP178" s="69">
        <v>5908541.5500000007</v>
      </c>
      <c r="AQ178" s="69">
        <v>18850051.379999999</v>
      </c>
      <c r="AR178" s="78">
        <v>0.31411484573096099</v>
      </c>
      <c r="AS178" s="79">
        <v>3.6863067415606796</v>
      </c>
      <c r="AT178" s="82">
        <v>4.4812796729418185</v>
      </c>
      <c r="AU178" s="71">
        <v>5547089</v>
      </c>
      <c r="AV178" s="71">
        <v>70674351.460000008</v>
      </c>
      <c r="AW178" s="71">
        <v>8577649.1300000008</v>
      </c>
      <c r="AX178" s="71">
        <v>3894538.6699999995</v>
      </c>
      <c r="AY178" s="71">
        <v>6744208.0100000007</v>
      </c>
      <c r="AZ178" s="77">
        <v>19216395.810000002</v>
      </c>
      <c r="BA178" s="83">
        <v>0.27190056099596505</v>
      </c>
      <c r="BB178" s="79">
        <v>12.74079998716444</v>
      </c>
      <c r="BC178" s="79">
        <v>14.989220338811943</v>
      </c>
      <c r="BD178" s="154"/>
      <c r="BE178" s="112">
        <v>1933032</v>
      </c>
      <c r="BF178" s="108">
        <v>7489471.2799999993</v>
      </c>
      <c r="BG178" s="107">
        <v>0</v>
      </c>
      <c r="BH178" s="106">
        <v>482986.92</v>
      </c>
      <c r="BI178" s="106">
        <v>2213.75</v>
      </c>
      <c r="BJ178" s="88">
        <v>485200.67</v>
      </c>
      <c r="BK178" s="78">
        <v>6.4784368864019462E-2</v>
      </c>
      <c r="BL178" s="79">
        <v>3.8744683378236879</v>
      </c>
      <c r="BM178" s="87">
        <v>4.1243281021731661</v>
      </c>
    </row>
    <row r="179" spans="1:65">
      <c r="A179" s="7">
        <v>41913</v>
      </c>
      <c r="B179" s="69">
        <v>12637356</v>
      </c>
      <c r="C179" s="69">
        <v>47851095</v>
      </c>
      <c r="D179" s="69">
        <v>3724666.1899999995</v>
      </c>
      <c r="E179" s="69">
        <v>1639745.53</v>
      </c>
      <c r="F179" s="69">
        <v>4926722</v>
      </c>
      <c r="G179" s="69">
        <v>10291133.719999999</v>
      </c>
      <c r="H179" s="83">
        <v>0.21506579358319802</v>
      </c>
      <c r="I179" s="79">
        <v>3.7864799408990297</v>
      </c>
      <c r="J179" s="82">
        <v>4.2109683956042705</v>
      </c>
      <c r="K179" s="69">
        <v>20113318</v>
      </c>
      <c r="L179" s="69">
        <v>93088687.690000013</v>
      </c>
      <c r="M179" s="69">
        <v>547852.87999999989</v>
      </c>
      <c r="N179" s="69">
        <v>1200880.8899999997</v>
      </c>
      <c r="O179" s="69">
        <v>9857327.8000000007</v>
      </c>
      <c r="P179" s="77">
        <v>11606061.57</v>
      </c>
      <c r="Q179" s="83">
        <v>0.1246774646630535</v>
      </c>
      <c r="R179" s="79">
        <v>4.6282114015201277</v>
      </c>
      <c r="S179" s="82">
        <v>4.7151554736021186</v>
      </c>
      <c r="T179" s="69">
        <v>7452510</v>
      </c>
      <c r="U179" s="69">
        <v>49098873.290000007</v>
      </c>
      <c r="V179" s="69">
        <v>7052536.3599999994</v>
      </c>
      <c r="W179" s="69">
        <v>2094796.3600000003</v>
      </c>
      <c r="X179" s="69">
        <v>4479980.2300000004</v>
      </c>
      <c r="Y179" s="69">
        <v>13627312.949999999</v>
      </c>
      <c r="Z179" s="83">
        <v>0.27754838424725076</v>
      </c>
      <c r="AA179" s="79">
        <v>6.5882331308512176</v>
      </c>
      <c r="AB179" s="87">
        <v>7.8156494939288921</v>
      </c>
      <c r="AC179" s="69">
        <v>32224592</v>
      </c>
      <c r="AD179" s="69">
        <v>128073274.17</v>
      </c>
      <c r="AE179" s="70">
        <v>812749.01</v>
      </c>
      <c r="AF179" s="69">
        <v>21446684.589999996</v>
      </c>
      <c r="AG179" s="69">
        <v>11634621.100000003</v>
      </c>
      <c r="AH179" s="81">
        <v>33894054.700000003</v>
      </c>
      <c r="AI179" s="85">
        <v>0.26464580467436333</v>
      </c>
      <c r="AJ179" s="79">
        <v>3.9743955228354793</v>
      </c>
      <c r="AK179" s="82">
        <v>4.6651547293445956</v>
      </c>
      <c r="AL179" s="69">
        <v>16526721</v>
      </c>
      <c r="AM179" s="69">
        <v>58729645.079999991</v>
      </c>
      <c r="AN179" s="69">
        <v>411984.81000000006</v>
      </c>
      <c r="AO179" s="69">
        <v>12803288.710000005</v>
      </c>
      <c r="AP179" s="69">
        <v>5730992.5899999989</v>
      </c>
      <c r="AQ179" s="69">
        <v>18946266.110000003</v>
      </c>
      <c r="AR179" s="78">
        <v>0.32260140656719266</v>
      </c>
      <c r="AS179" s="79">
        <v>3.5536175070662832</v>
      </c>
      <c r="AT179" s="82">
        <v>4.353248209369541</v>
      </c>
      <c r="AU179" s="71">
        <v>5032457</v>
      </c>
      <c r="AV179" s="71">
        <v>55653844.579999998</v>
      </c>
      <c r="AW179" s="71">
        <v>6943089.0400000019</v>
      </c>
      <c r="AX179" s="71">
        <v>2920117.8400000003</v>
      </c>
      <c r="AY179" s="71">
        <v>5337850.32</v>
      </c>
      <c r="AZ179" s="77">
        <v>15201057.200000003</v>
      </c>
      <c r="BA179" s="83">
        <v>0.27313579708135238</v>
      </c>
      <c r="BB179" s="79">
        <v>11.058980649014984</v>
      </c>
      <c r="BC179" s="79">
        <v>13.01889940838044</v>
      </c>
      <c r="BD179" s="154"/>
      <c r="BE179" s="112">
        <v>1999956</v>
      </c>
      <c r="BF179" s="108">
        <v>7646156.1900000004</v>
      </c>
      <c r="BG179" s="107">
        <v>0</v>
      </c>
      <c r="BH179" s="106">
        <v>614578.32999999996</v>
      </c>
      <c r="BI179" s="106">
        <v>2299.8999999999996</v>
      </c>
      <c r="BJ179" s="88">
        <v>616878.23</v>
      </c>
      <c r="BK179" s="78">
        <v>8.0678214604977871E-2</v>
      </c>
      <c r="BL179" s="79">
        <v>3.8231622045685008</v>
      </c>
      <c r="BM179" s="87">
        <v>4.1304581300788623</v>
      </c>
    </row>
    <row r="180" spans="1:65">
      <c r="A180" s="7">
        <v>41944</v>
      </c>
      <c r="B180" s="69">
        <v>13208952</v>
      </c>
      <c r="C180" s="69">
        <v>48117003.57</v>
      </c>
      <c r="D180" s="69">
        <v>3298794.3200000008</v>
      </c>
      <c r="E180" s="69">
        <v>2235945.5000000005</v>
      </c>
      <c r="F180" s="69">
        <v>5064562.2000000011</v>
      </c>
      <c r="G180" s="69">
        <v>10599302.020000003</v>
      </c>
      <c r="H180" s="83">
        <v>0.22028183871799653</v>
      </c>
      <c r="I180" s="79">
        <v>3.6427570915542731</v>
      </c>
      <c r="J180" s="82">
        <v>4.0617713948843175</v>
      </c>
      <c r="K180" s="69">
        <v>19472818</v>
      </c>
      <c r="L180" s="69">
        <v>84309359.210000008</v>
      </c>
      <c r="M180" s="69">
        <v>495001.29</v>
      </c>
      <c r="N180" s="69">
        <v>1150513.8599999999</v>
      </c>
      <c r="O180" s="69">
        <v>9148529.9999999981</v>
      </c>
      <c r="P180" s="77">
        <v>10794045.149999999</v>
      </c>
      <c r="Q180" s="83">
        <v>0.12802902609085073</v>
      </c>
      <c r="R180" s="79">
        <v>4.3295921119377798</v>
      </c>
      <c r="S180" s="82">
        <v>4.4140952973524437</v>
      </c>
      <c r="T180" s="69">
        <v>8435613</v>
      </c>
      <c r="U180" s="69">
        <v>44617544.619999997</v>
      </c>
      <c r="V180" s="69">
        <v>6117537.830000001</v>
      </c>
      <c r="W180" s="69">
        <v>2767033.35</v>
      </c>
      <c r="X180" s="69">
        <v>3976136.8599999994</v>
      </c>
      <c r="Y180" s="69">
        <v>12860708.040000001</v>
      </c>
      <c r="Z180" s="83">
        <v>0.28824329419138711</v>
      </c>
      <c r="AA180" s="79">
        <v>5.2891881858496825</v>
      </c>
      <c r="AB180" s="87">
        <v>6.3424099469712516</v>
      </c>
      <c r="AC180" s="69">
        <v>33409690</v>
      </c>
      <c r="AD180" s="69">
        <v>127061149.7</v>
      </c>
      <c r="AE180" s="70">
        <v>779560.09999999986</v>
      </c>
      <c r="AF180" s="69">
        <v>20624725.779999997</v>
      </c>
      <c r="AG180" s="69">
        <v>11627194.339999998</v>
      </c>
      <c r="AH180" s="81">
        <v>33031480.219999999</v>
      </c>
      <c r="AI180" s="85">
        <v>0.25996522381537995</v>
      </c>
      <c r="AJ180" s="79">
        <v>3.8031226778817762</v>
      </c>
      <c r="AK180" s="82">
        <v>4.4437836920965141</v>
      </c>
      <c r="AL180" s="69">
        <v>15737864</v>
      </c>
      <c r="AM180" s="69">
        <v>53272291.910000011</v>
      </c>
      <c r="AN180" s="69">
        <v>288486.67</v>
      </c>
      <c r="AO180" s="69">
        <v>11545938.389999997</v>
      </c>
      <c r="AP180" s="69">
        <v>5224610.6700000018</v>
      </c>
      <c r="AQ180" s="69">
        <v>17059035.729999997</v>
      </c>
      <c r="AR180" s="78">
        <v>0.32022342419245076</v>
      </c>
      <c r="AS180" s="79">
        <v>3.3849759986488643</v>
      </c>
      <c r="AT180" s="82">
        <v>4.1369474898245411</v>
      </c>
      <c r="AU180" s="71">
        <v>4878040</v>
      </c>
      <c r="AV180" s="71">
        <v>50950723.209999993</v>
      </c>
      <c r="AW180" s="71">
        <v>6587594.7000000002</v>
      </c>
      <c r="AX180" s="71">
        <v>2727699.1399999997</v>
      </c>
      <c r="AY180" s="71">
        <v>4843681.67</v>
      </c>
      <c r="AZ180" s="77">
        <v>14158975.51</v>
      </c>
      <c r="BA180" s="83">
        <v>0.2778954766086823</v>
      </c>
      <c r="BB180" s="79">
        <v>10.444917058900705</v>
      </c>
      <c r="BC180" s="79">
        <v>12.35455573345032</v>
      </c>
      <c r="BD180" s="154"/>
      <c r="BE180" s="112">
        <v>1902255</v>
      </c>
      <c r="BF180" s="108">
        <v>6970185.9400000004</v>
      </c>
      <c r="BG180" s="107">
        <v>0</v>
      </c>
      <c r="BH180" s="106">
        <v>672821.93</v>
      </c>
      <c r="BI180" s="106">
        <v>2189.6799999999998</v>
      </c>
      <c r="BJ180" s="88">
        <v>675011.6100000001</v>
      </c>
      <c r="BK180" s="78">
        <v>9.6842697714316653E-2</v>
      </c>
      <c r="BL180" s="79">
        <v>3.6641701244049827</v>
      </c>
      <c r="BM180" s="87">
        <v>4.0178671471490413</v>
      </c>
    </row>
    <row r="181" spans="1:65">
      <c r="A181" s="7">
        <v>41974</v>
      </c>
      <c r="B181" s="69">
        <v>14036677</v>
      </c>
      <c r="C181" s="69">
        <v>54437110.989999995</v>
      </c>
      <c r="D181" s="69">
        <v>3962146.44</v>
      </c>
      <c r="E181" s="69">
        <v>2347579.75</v>
      </c>
      <c r="F181" s="69">
        <v>5581050.7899999982</v>
      </c>
      <c r="G181" s="69">
        <v>11890776.979999997</v>
      </c>
      <c r="H181" s="83">
        <v>0.21843144802787776</v>
      </c>
      <c r="I181" s="79">
        <v>3.8782050046460421</v>
      </c>
      <c r="J181" s="82">
        <v>4.3277220940540264</v>
      </c>
      <c r="K181" s="69">
        <v>18930281</v>
      </c>
      <c r="L181" s="69">
        <v>71552080.730000019</v>
      </c>
      <c r="M181" s="69">
        <v>490530.18</v>
      </c>
      <c r="N181" s="69">
        <v>894994.33</v>
      </c>
      <c r="O181" s="69">
        <v>7893741.1399999997</v>
      </c>
      <c r="P181" s="77">
        <v>9279265.6500000004</v>
      </c>
      <c r="Q181" s="83">
        <v>0.12968547602431124</v>
      </c>
      <c r="R181" s="79">
        <v>3.7797685480738514</v>
      </c>
      <c r="S181" s="82">
        <v>3.8529594589747518</v>
      </c>
      <c r="T181" s="69">
        <v>8285853</v>
      </c>
      <c r="U181" s="69">
        <v>30274779.269999996</v>
      </c>
      <c r="V181" s="69">
        <v>4636338.04</v>
      </c>
      <c r="W181" s="69">
        <v>2868706.7100000004</v>
      </c>
      <c r="X181" s="69">
        <v>2495659.7999999998</v>
      </c>
      <c r="Y181" s="69">
        <v>10000704.550000001</v>
      </c>
      <c r="Z181" s="83">
        <v>0.33033121268401577</v>
      </c>
      <c r="AA181" s="79">
        <v>3.6537915010078015</v>
      </c>
      <c r="AB181" s="87">
        <v>4.5595576001650038</v>
      </c>
      <c r="AC181" s="69">
        <v>32754320</v>
      </c>
      <c r="AD181" s="69">
        <v>137887588.09999999</v>
      </c>
      <c r="AE181" s="70">
        <v>820644.1399999999</v>
      </c>
      <c r="AF181" s="69">
        <v>21112598.630000003</v>
      </c>
      <c r="AG181" s="69">
        <v>12796429.310000002</v>
      </c>
      <c r="AH181" s="81">
        <v>34729672.080000006</v>
      </c>
      <c r="AI181" s="85">
        <v>0.25186945800236249</v>
      </c>
      <c r="AJ181" s="79">
        <v>4.2097527318533858</v>
      </c>
      <c r="AK181" s="82">
        <v>4.8793817386530991</v>
      </c>
      <c r="AL181" s="69">
        <v>15914271</v>
      </c>
      <c r="AM181" s="69">
        <v>59832362.289999999</v>
      </c>
      <c r="AN181" s="69">
        <v>433844.79</v>
      </c>
      <c r="AO181" s="69">
        <v>11980062.810000004</v>
      </c>
      <c r="AP181" s="69">
        <v>5981376.9699999988</v>
      </c>
      <c r="AQ181" s="69">
        <v>18395284.57</v>
      </c>
      <c r="AR181" s="78">
        <v>0.30744707155034845</v>
      </c>
      <c r="AS181" s="79">
        <v>3.7596671748269208</v>
      </c>
      <c r="AT181" s="82">
        <v>4.5397159499169017</v>
      </c>
      <c r="AU181" s="71">
        <v>4755209</v>
      </c>
      <c r="AV181" s="71">
        <v>33735061.149999999</v>
      </c>
      <c r="AW181" s="71">
        <v>5165704.3899999978</v>
      </c>
      <c r="AX181" s="71">
        <v>2631513.810000001</v>
      </c>
      <c r="AY181" s="71">
        <v>3057267.2600000002</v>
      </c>
      <c r="AZ181" s="77">
        <v>10854485.459999999</v>
      </c>
      <c r="BA181" s="83">
        <v>0.32175680404836021</v>
      </c>
      <c r="BB181" s="79">
        <v>7.0943382614728394</v>
      </c>
      <c r="BC181" s="79">
        <v>8.7340597122019243</v>
      </c>
      <c r="BD181" s="154"/>
      <c r="BE181" s="112">
        <v>1969169</v>
      </c>
      <c r="BF181" s="108">
        <v>7828559.7000000002</v>
      </c>
      <c r="BG181" s="107">
        <v>0</v>
      </c>
      <c r="BH181" s="106">
        <v>625649.13</v>
      </c>
      <c r="BI181" s="106">
        <v>2433.8000000000002</v>
      </c>
      <c r="BJ181" s="88">
        <v>628082.93000000005</v>
      </c>
      <c r="BK181" s="78">
        <v>8.0229691548497739E-2</v>
      </c>
      <c r="BL181" s="79">
        <v>3.9755651749545113</v>
      </c>
      <c r="BM181" s="87">
        <v>4.2932875898411966</v>
      </c>
    </row>
    <row r="182" spans="1:65">
      <c r="A182" s="7">
        <v>42005</v>
      </c>
      <c r="B182" s="69">
        <v>12733212</v>
      </c>
      <c r="C182" s="69">
        <v>37631424.239999987</v>
      </c>
      <c r="D182" s="69">
        <v>2980078.5799999996</v>
      </c>
      <c r="E182" s="69">
        <v>2011703.2699999998</v>
      </c>
      <c r="F182" s="69">
        <v>3811072.18</v>
      </c>
      <c r="G182" s="69">
        <v>8802854.0299999993</v>
      </c>
      <c r="H182" s="83">
        <v>0.2339229568846104</v>
      </c>
      <c r="I182" s="79">
        <v>2.9553756145739181</v>
      </c>
      <c r="J182" s="82">
        <v>3.3474041027511352</v>
      </c>
      <c r="K182" s="69">
        <v>18202515</v>
      </c>
      <c r="L182" s="69">
        <v>52367026.850000001</v>
      </c>
      <c r="M182" s="69">
        <v>355039.27999999997</v>
      </c>
      <c r="N182" s="69">
        <v>1066656.4399999997</v>
      </c>
      <c r="O182" s="69">
        <v>5649744.54</v>
      </c>
      <c r="P182" s="77">
        <v>7071440.2599999998</v>
      </c>
      <c r="Q182" s="83">
        <v>0.13503612263983247</v>
      </c>
      <c r="R182" s="79">
        <v>2.8769116163343362</v>
      </c>
      <c r="S182" s="82">
        <v>2.9550159727927707</v>
      </c>
      <c r="T182" s="69">
        <v>7828965</v>
      </c>
      <c r="U182" s="69">
        <v>23861699.23</v>
      </c>
      <c r="V182" s="69">
        <v>4015696.29</v>
      </c>
      <c r="W182" s="69">
        <v>2049357.41</v>
      </c>
      <c r="X182" s="69">
        <v>1971654.0600000003</v>
      </c>
      <c r="Y182" s="69">
        <v>8036707.7600000007</v>
      </c>
      <c r="Z182" s="83">
        <v>0.33680366526017941</v>
      </c>
      <c r="AA182" s="79">
        <v>3.0478740459307203</v>
      </c>
      <c r="AB182" s="87">
        <v>3.8225682360311994</v>
      </c>
      <c r="AC182" s="69">
        <v>32066340</v>
      </c>
      <c r="AD182" s="69">
        <v>100939901.15999998</v>
      </c>
      <c r="AE182" s="70">
        <v>779549.24999999988</v>
      </c>
      <c r="AF182" s="69">
        <v>19629444.160000004</v>
      </c>
      <c r="AG182" s="69">
        <v>8930886.2199999988</v>
      </c>
      <c r="AH182" s="81">
        <v>29339879.630000003</v>
      </c>
      <c r="AI182" s="85">
        <v>0.29066681552910695</v>
      </c>
      <c r="AJ182" s="79">
        <v>3.1478460329429545</v>
      </c>
      <c r="AK182" s="82">
        <v>3.7843076125931425</v>
      </c>
      <c r="AL182" s="69">
        <v>15740852</v>
      </c>
      <c r="AM182" s="69">
        <v>43823189.450000003</v>
      </c>
      <c r="AN182" s="69">
        <v>370798.22999999992</v>
      </c>
      <c r="AO182" s="69">
        <v>11241091.6</v>
      </c>
      <c r="AP182" s="69">
        <v>4162364.0700000003</v>
      </c>
      <c r="AQ182" s="69">
        <v>15774253.9</v>
      </c>
      <c r="AR182" s="78">
        <v>0.35995221018765899</v>
      </c>
      <c r="AS182" s="79">
        <v>2.7840417691494719</v>
      </c>
      <c r="AT182" s="82">
        <v>3.521733085350145</v>
      </c>
      <c r="AU182" s="71">
        <v>5178888</v>
      </c>
      <c r="AV182" s="71">
        <v>29188884.699999988</v>
      </c>
      <c r="AW182" s="71">
        <v>4822453.2699999996</v>
      </c>
      <c r="AX182" s="71">
        <v>2611689.8900000006</v>
      </c>
      <c r="AY182" s="71">
        <v>2529571.3099999982</v>
      </c>
      <c r="AZ182" s="77">
        <v>9963714.4699999988</v>
      </c>
      <c r="BA182" s="83">
        <v>0.34135303806246503</v>
      </c>
      <c r="BB182" s="79">
        <v>5.6361297444547915</v>
      </c>
      <c r="BC182" s="79">
        <v>7.071600671804446</v>
      </c>
      <c r="BD182" s="154"/>
      <c r="BE182" s="112">
        <v>1948405</v>
      </c>
      <c r="BF182" s="108">
        <v>5970644.4199999999</v>
      </c>
      <c r="BG182" s="107">
        <v>0</v>
      </c>
      <c r="BH182" s="106">
        <v>668999.87</v>
      </c>
      <c r="BI182" s="106">
        <v>1695.05</v>
      </c>
      <c r="BJ182" s="88">
        <v>670694.92000000004</v>
      </c>
      <c r="BK182" s="78">
        <v>0.11233208223778297</v>
      </c>
      <c r="BL182" s="79">
        <v>3.0643754352919439</v>
      </c>
      <c r="BM182" s="87">
        <v>3.4077331406971343</v>
      </c>
    </row>
    <row r="183" spans="1:65">
      <c r="A183" s="7">
        <v>42036</v>
      </c>
      <c r="B183" s="69">
        <v>12514753</v>
      </c>
      <c r="C183" s="69">
        <v>33066730.479999997</v>
      </c>
      <c r="D183" s="69">
        <v>2524939.3900000006</v>
      </c>
      <c r="E183" s="69">
        <v>2141647.5399999996</v>
      </c>
      <c r="F183" s="69">
        <v>3356855.0900000003</v>
      </c>
      <c r="G183" s="69">
        <v>8023442.0199999996</v>
      </c>
      <c r="H183" s="83">
        <v>0.24264394766373648</v>
      </c>
      <c r="I183" s="79">
        <v>2.642219984685275</v>
      </c>
      <c r="J183" s="82">
        <v>3.0151068430994998</v>
      </c>
      <c r="K183" s="69">
        <v>17458858</v>
      </c>
      <c r="L183" s="69">
        <v>50919574.949999996</v>
      </c>
      <c r="M183" s="69">
        <v>333054.02999999997</v>
      </c>
      <c r="N183" s="69">
        <v>807342.4</v>
      </c>
      <c r="O183" s="69">
        <v>5450381.2399999984</v>
      </c>
      <c r="P183" s="77">
        <v>6590777.6699999981</v>
      </c>
      <c r="Q183" s="83">
        <v>0.12943504882889834</v>
      </c>
      <c r="R183" s="79">
        <v>2.9165467151402455</v>
      </c>
      <c r="S183" s="82">
        <v>2.9818657887016435</v>
      </c>
      <c r="T183" s="69">
        <v>7877748</v>
      </c>
      <c r="U183" s="69">
        <v>27447750.409999996</v>
      </c>
      <c r="V183" s="69">
        <v>4323883.07</v>
      </c>
      <c r="W183" s="69">
        <v>2304494.0999999996</v>
      </c>
      <c r="X183" s="69">
        <v>2318559.7299999995</v>
      </c>
      <c r="Y183" s="69">
        <v>8946936.8999999985</v>
      </c>
      <c r="Z183" s="83">
        <v>0.32596248385952881</v>
      </c>
      <c r="AA183" s="79">
        <v>3.4842127991400584</v>
      </c>
      <c r="AB183" s="87">
        <v>4.3256178770887308</v>
      </c>
      <c r="AC183" s="69">
        <v>29866634</v>
      </c>
      <c r="AD183" s="69">
        <v>82501081.11999999</v>
      </c>
      <c r="AE183" s="70">
        <v>715404.84</v>
      </c>
      <c r="AF183" s="69">
        <v>18542420.649999999</v>
      </c>
      <c r="AG183" s="69">
        <v>7078661.0899999999</v>
      </c>
      <c r="AH183" s="81">
        <v>26336486.579999998</v>
      </c>
      <c r="AI183" s="85">
        <v>0.3192259570719187</v>
      </c>
      <c r="AJ183" s="79">
        <v>2.762316005211702</v>
      </c>
      <c r="AK183" s="82">
        <v>3.4071099746292126</v>
      </c>
      <c r="AL183" s="69">
        <v>14629554</v>
      </c>
      <c r="AM183" s="69">
        <v>35706306.810000002</v>
      </c>
      <c r="AN183" s="69">
        <v>302379.56</v>
      </c>
      <c r="AO183" s="69">
        <v>9862375.0000000019</v>
      </c>
      <c r="AP183" s="69">
        <v>3347575.9800000004</v>
      </c>
      <c r="AQ183" s="69">
        <v>13512330.540000003</v>
      </c>
      <c r="AR183" s="78">
        <v>0.37842979986425546</v>
      </c>
      <c r="AS183" s="79">
        <v>2.4406968804380504</v>
      </c>
      <c r="AT183" s="82">
        <v>3.1355064802385639</v>
      </c>
      <c r="AU183" s="71">
        <v>4838416</v>
      </c>
      <c r="AV183" s="71">
        <v>32607754.740000002</v>
      </c>
      <c r="AW183" s="71">
        <v>4849222.04</v>
      </c>
      <c r="AX183" s="71">
        <v>2392083.9</v>
      </c>
      <c r="AY183" s="71">
        <v>2900165.99</v>
      </c>
      <c r="AZ183" s="77">
        <v>10141471.93</v>
      </c>
      <c r="BA183" s="83">
        <v>0.31101411338694335</v>
      </c>
      <c r="BB183" s="79">
        <v>6.7393450129133177</v>
      </c>
      <c r="BC183" s="79">
        <v>8.2359724091520867</v>
      </c>
      <c r="BD183" s="154"/>
      <c r="BE183" s="112">
        <v>1739413</v>
      </c>
      <c r="BF183" s="108">
        <v>4725853.38</v>
      </c>
      <c r="BG183" s="107">
        <v>0</v>
      </c>
      <c r="BH183" s="106">
        <v>655760.31999999995</v>
      </c>
      <c r="BI183" s="106">
        <v>1267.5</v>
      </c>
      <c r="BJ183" s="88">
        <v>657027.81999999995</v>
      </c>
      <c r="BK183" s="78">
        <v>0.13902839702572406</v>
      </c>
      <c r="BL183" s="79">
        <v>2.7169242612306563</v>
      </c>
      <c r="BM183" s="87">
        <v>3.0939251920044293</v>
      </c>
    </row>
    <row r="184" spans="1:65">
      <c r="A184" s="7">
        <v>42064</v>
      </c>
      <c r="B184" s="69">
        <v>14523361</v>
      </c>
      <c r="C184" s="69">
        <v>38031071.449999996</v>
      </c>
      <c r="D184" s="69">
        <v>2821205.71</v>
      </c>
      <c r="E184" s="69">
        <v>2817708.3900000006</v>
      </c>
      <c r="F184" s="69">
        <v>3850442.69</v>
      </c>
      <c r="G184" s="69">
        <v>9489356.790000001</v>
      </c>
      <c r="H184" s="83">
        <v>0.24951589393098736</v>
      </c>
      <c r="I184" s="79">
        <v>2.6186136563017333</v>
      </c>
      <c r="J184" s="82">
        <v>3.0068787486587985</v>
      </c>
      <c r="K184" s="69">
        <v>19252450</v>
      </c>
      <c r="L184" s="69">
        <v>55129757.440000005</v>
      </c>
      <c r="M184" s="69">
        <v>349142.37</v>
      </c>
      <c r="N184" s="69">
        <v>956619.41999999993</v>
      </c>
      <c r="O184" s="69">
        <v>5965344.5300000012</v>
      </c>
      <c r="P184" s="77">
        <v>7271106.3200000012</v>
      </c>
      <c r="Q184" s="83">
        <v>0.13189077292628118</v>
      </c>
      <c r="R184" s="79">
        <v>2.8635190554968331</v>
      </c>
      <c r="S184" s="82">
        <v>2.9313422047583555</v>
      </c>
      <c r="T184" s="69">
        <v>8357144</v>
      </c>
      <c r="U184" s="69">
        <v>29259028.850000001</v>
      </c>
      <c r="V184" s="69">
        <v>4759646.3499999996</v>
      </c>
      <c r="W184" s="69">
        <v>2091058.9000000001</v>
      </c>
      <c r="X184" s="69">
        <v>2518401.85</v>
      </c>
      <c r="Y184" s="69">
        <v>9369107.0999999996</v>
      </c>
      <c r="Z184" s="83">
        <v>0.32021251108612919</v>
      </c>
      <c r="AA184" s="79">
        <v>3.5010798964335188</v>
      </c>
      <c r="AB184" s="87">
        <v>4.3208222928790025</v>
      </c>
      <c r="AC184" s="69">
        <v>33557206</v>
      </c>
      <c r="AD184" s="69">
        <v>92434224.779999986</v>
      </c>
      <c r="AE184" s="70">
        <v>857962.66999999993</v>
      </c>
      <c r="AF184" s="69">
        <v>20981921.200000007</v>
      </c>
      <c r="AG184" s="69">
        <v>7806631.1699999999</v>
      </c>
      <c r="AH184" s="81">
        <v>29646515.040000007</v>
      </c>
      <c r="AI184" s="85">
        <v>0.32073093175780742</v>
      </c>
      <c r="AJ184" s="79">
        <v>2.7545268452921849</v>
      </c>
      <c r="AK184" s="82">
        <v>3.405352300486518</v>
      </c>
      <c r="AL184" s="69">
        <v>15695884</v>
      </c>
      <c r="AM184" s="69">
        <v>38291958.999999993</v>
      </c>
      <c r="AN184" s="69">
        <v>315389.93</v>
      </c>
      <c r="AO184" s="69">
        <v>11097870.220000001</v>
      </c>
      <c r="AP184" s="69">
        <v>3536791.8300000005</v>
      </c>
      <c r="AQ184" s="69">
        <v>14950051.98</v>
      </c>
      <c r="AR184" s="78">
        <v>0.39042275115775621</v>
      </c>
      <c r="AS184" s="79">
        <v>2.439617864148333</v>
      </c>
      <c r="AT184" s="82">
        <v>3.1667677430592627</v>
      </c>
      <c r="AU184" s="71">
        <v>5129633</v>
      </c>
      <c r="AV184" s="71">
        <v>36433817.769999996</v>
      </c>
      <c r="AW184" s="71">
        <v>5844185.2200000016</v>
      </c>
      <c r="AX184" s="71">
        <v>2604575.39</v>
      </c>
      <c r="AY184" s="71">
        <v>3217338.1700000004</v>
      </c>
      <c r="AZ184" s="77">
        <v>11666098.780000001</v>
      </c>
      <c r="BA184" s="83">
        <v>0.32019973458850626</v>
      </c>
      <c r="BB184" s="79">
        <v>7.1026168480279184</v>
      </c>
      <c r="BC184" s="79">
        <v>8.7496665706883903</v>
      </c>
      <c r="BD184" s="154"/>
      <c r="BE184" s="112">
        <v>1909033</v>
      </c>
      <c r="BF184" s="108">
        <v>5114504.46</v>
      </c>
      <c r="BG184" s="107">
        <v>0</v>
      </c>
      <c r="BH184" s="106">
        <v>733060.69</v>
      </c>
      <c r="BI184" s="106">
        <v>1297.01</v>
      </c>
      <c r="BJ184" s="88">
        <v>734357.7</v>
      </c>
      <c r="BK184" s="78">
        <v>0.14358335313681592</v>
      </c>
      <c r="BL184" s="79">
        <v>2.6791074119724487</v>
      </c>
      <c r="BM184" s="87">
        <v>3.0631032307980011</v>
      </c>
    </row>
    <row r="185" spans="1:65">
      <c r="A185" s="7">
        <v>42095</v>
      </c>
      <c r="B185" s="69">
        <v>14412085</v>
      </c>
      <c r="C185" s="69">
        <v>34236075.229999997</v>
      </c>
      <c r="D185" s="69">
        <v>2712754.12</v>
      </c>
      <c r="E185" s="69">
        <v>2960858.6900000004</v>
      </c>
      <c r="F185" s="69">
        <v>3454013.4899999998</v>
      </c>
      <c r="G185" s="69">
        <v>9127626.3000000007</v>
      </c>
      <c r="H185" s="83">
        <v>0.26660843098048076</v>
      </c>
      <c r="I185" s="79">
        <v>2.3755116091807671</v>
      </c>
      <c r="J185" s="82">
        <v>2.7691821162586812</v>
      </c>
      <c r="K185" s="69">
        <v>19219853</v>
      </c>
      <c r="L185" s="69">
        <v>52574791</v>
      </c>
      <c r="M185" s="69">
        <v>400386.74999999994</v>
      </c>
      <c r="N185" s="69">
        <v>975007.23</v>
      </c>
      <c r="O185" s="69">
        <v>5841915.6499999994</v>
      </c>
      <c r="P185" s="77">
        <v>7217309.629999999</v>
      </c>
      <c r="Q185" s="83">
        <v>0.13727700087290881</v>
      </c>
      <c r="R185" s="79">
        <v>2.7354418891757395</v>
      </c>
      <c r="S185" s="82">
        <v>2.8070029973694388</v>
      </c>
      <c r="T185" s="69">
        <v>8876319</v>
      </c>
      <c r="U185" s="69">
        <v>31767679.75</v>
      </c>
      <c r="V185" s="69">
        <v>4873766.1899999995</v>
      </c>
      <c r="W185" s="69">
        <v>2825297.24</v>
      </c>
      <c r="X185" s="69">
        <v>2714475.6099999994</v>
      </c>
      <c r="Y185" s="69">
        <v>10413539.039999999</v>
      </c>
      <c r="Z185" s="83">
        <v>0.32780294695586004</v>
      </c>
      <c r="AA185" s="79">
        <v>3.5789249744178866</v>
      </c>
      <c r="AB185" s="87">
        <v>4.4462961707437509</v>
      </c>
      <c r="AC185" s="69">
        <v>31785526</v>
      </c>
      <c r="AD185" s="69">
        <v>78977901.840000004</v>
      </c>
      <c r="AE185" s="70">
        <v>1307763.3800000001</v>
      </c>
      <c r="AF185" s="69">
        <v>19125340.740000002</v>
      </c>
      <c r="AG185" s="69">
        <v>6473711.04</v>
      </c>
      <c r="AH185" s="81">
        <v>26906815.16</v>
      </c>
      <c r="AI185" s="85">
        <v>0.34068789538762451</v>
      </c>
      <c r="AJ185" s="79">
        <v>2.4847127538490321</v>
      </c>
      <c r="AK185" s="82">
        <v>3.12755579253274</v>
      </c>
      <c r="AL185" s="69">
        <v>15962185</v>
      </c>
      <c r="AM185" s="69">
        <v>35189293.530000001</v>
      </c>
      <c r="AN185" s="69">
        <v>354868.99000000005</v>
      </c>
      <c r="AO185" s="69">
        <v>10819845.629999999</v>
      </c>
      <c r="AP185" s="69">
        <v>3107136.4299999997</v>
      </c>
      <c r="AQ185" s="69">
        <v>14281851.049999999</v>
      </c>
      <c r="AR185" s="78">
        <v>0.40585785099164501</v>
      </c>
      <c r="AS185" s="79">
        <v>2.2045411408275246</v>
      </c>
      <c r="AT185" s="82">
        <v>2.9046153863020638</v>
      </c>
      <c r="AU185" s="71">
        <v>4770107</v>
      </c>
      <c r="AV185" s="71">
        <v>36711525.309999995</v>
      </c>
      <c r="AW185" s="71">
        <v>6333376.6999999983</v>
      </c>
      <c r="AX185" s="71">
        <v>2668982.3899999997</v>
      </c>
      <c r="AY185" s="71">
        <v>3180072.4099999992</v>
      </c>
      <c r="AZ185" s="77">
        <v>12182431.499999996</v>
      </c>
      <c r="BA185" s="83">
        <v>0.33184215030917213</v>
      </c>
      <c r="BB185" s="79">
        <v>7.6961639036608602</v>
      </c>
      <c r="BC185" s="79">
        <v>9.583408590205627</v>
      </c>
      <c r="BD185" s="154"/>
      <c r="BE185" s="112">
        <v>1836779</v>
      </c>
      <c r="BF185" s="108">
        <v>4408615.45</v>
      </c>
      <c r="BG185" s="107">
        <v>0</v>
      </c>
      <c r="BH185" s="106">
        <v>717869.79</v>
      </c>
      <c r="BI185" s="106">
        <v>1161.8800000000001</v>
      </c>
      <c r="BJ185" s="88">
        <v>719031.67</v>
      </c>
      <c r="BK185" s="78">
        <v>0.16309693556964694</v>
      </c>
      <c r="BL185" s="79">
        <v>2.4001882915691</v>
      </c>
      <c r="BM185" s="87">
        <v>2.7910190828619013</v>
      </c>
    </row>
    <row r="186" spans="1:65">
      <c r="A186" s="7">
        <v>42125</v>
      </c>
      <c r="B186" s="69">
        <v>15065053</v>
      </c>
      <c r="C186" s="69">
        <v>36482858.710000001</v>
      </c>
      <c r="D186" s="69">
        <v>3388635.73</v>
      </c>
      <c r="E186" s="69">
        <v>2733429.71</v>
      </c>
      <c r="F186" s="69">
        <v>3718627.83</v>
      </c>
      <c r="G186" s="69">
        <v>9840693.2699999996</v>
      </c>
      <c r="H186" s="83">
        <v>0.26973470879086164</v>
      </c>
      <c r="I186" s="79">
        <v>2.4216880425180052</v>
      </c>
      <c r="J186" s="82">
        <v>2.8280633430230879</v>
      </c>
      <c r="K186" s="69">
        <v>19959555</v>
      </c>
      <c r="L186" s="69">
        <v>53974157.109999999</v>
      </c>
      <c r="M186" s="69">
        <v>421041.13</v>
      </c>
      <c r="N186" s="69">
        <v>1007633.41</v>
      </c>
      <c r="O186" s="69">
        <v>5955618.4399999995</v>
      </c>
      <c r="P186" s="77">
        <v>7384292.9799999995</v>
      </c>
      <c r="Q186" s="83">
        <v>0.13681164052179118</v>
      </c>
      <c r="R186" s="79">
        <v>2.7041763761767235</v>
      </c>
      <c r="S186" s="82">
        <v>2.7757548527509757</v>
      </c>
      <c r="T186" s="69">
        <v>8825469</v>
      </c>
      <c r="U186" s="69">
        <v>30360332.210000005</v>
      </c>
      <c r="V186" s="69">
        <v>4692995.2</v>
      </c>
      <c r="W186" s="69">
        <v>2817991.55</v>
      </c>
      <c r="X186" s="69">
        <v>2570330.2599999998</v>
      </c>
      <c r="Y186" s="69">
        <v>10081317.01</v>
      </c>
      <c r="Z186" s="83">
        <v>0.33205555658180325</v>
      </c>
      <c r="AA186" s="79">
        <v>3.4400814517619409</v>
      </c>
      <c r="AB186" s="87">
        <v>4.2911395371736054</v>
      </c>
      <c r="AC186" s="69">
        <v>31805933</v>
      </c>
      <c r="AD186" s="69">
        <v>80319243.62999998</v>
      </c>
      <c r="AE186" s="70">
        <v>1458469.8800000001</v>
      </c>
      <c r="AF186" s="69">
        <v>19243391.150000006</v>
      </c>
      <c r="AG186" s="69">
        <v>6612352.9199999981</v>
      </c>
      <c r="AH186" s="81">
        <v>27314213.950000003</v>
      </c>
      <c r="AI186" s="85">
        <v>0.34007060718631932</v>
      </c>
      <c r="AJ186" s="79">
        <v>2.5252912288408575</v>
      </c>
      <c r="AK186" s="82">
        <v>3.1761717117369259</v>
      </c>
      <c r="AL186" s="69">
        <v>16842966</v>
      </c>
      <c r="AM186" s="69">
        <v>37115962.43</v>
      </c>
      <c r="AN186" s="69">
        <v>366859.25</v>
      </c>
      <c r="AO186" s="69">
        <v>11050559.460000001</v>
      </c>
      <c r="AP186" s="69">
        <v>3326218.0700000003</v>
      </c>
      <c r="AQ186" s="69">
        <v>14743636.780000001</v>
      </c>
      <c r="AR186" s="78">
        <v>0.39723169802766722</v>
      </c>
      <c r="AS186" s="79">
        <v>2.2036476491135826</v>
      </c>
      <c r="AT186" s="82">
        <v>2.8815222413914507</v>
      </c>
      <c r="AU186" s="71">
        <v>4934956</v>
      </c>
      <c r="AV186" s="71">
        <v>33334321.330000002</v>
      </c>
      <c r="AW186" s="71">
        <v>5612370.8099999996</v>
      </c>
      <c r="AX186" s="71">
        <v>2795407.41</v>
      </c>
      <c r="AY186" s="71">
        <v>2887055.4900000007</v>
      </c>
      <c r="AZ186" s="77">
        <v>11294833.709999999</v>
      </c>
      <c r="BA186" s="83">
        <v>0.33883496826542409</v>
      </c>
      <c r="BB186" s="79">
        <v>6.7547352661300328</v>
      </c>
      <c r="BC186" s="79">
        <v>8.4584542496427524</v>
      </c>
      <c r="BD186" s="154"/>
      <c r="BE186" s="112">
        <v>1915889</v>
      </c>
      <c r="BF186" s="108">
        <v>4602671.41</v>
      </c>
      <c r="BG186" s="107">
        <v>0</v>
      </c>
      <c r="BH186" s="106">
        <v>708017.61</v>
      </c>
      <c r="BI186" s="106">
        <v>1350.78</v>
      </c>
      <c r="BJ186" s="88">
        <v>709368.39</v>
      </c>
      <c r="BK186" s="78">
        <v>0.15412101512586579</v>
      </c>
      <c r="BL186" s="79">
        <v>2.4023685140423061</v>
      </c>
      <c r="BM186" s="87">
        <v>2.7719189472876562</v>
      </c>
    </row>
    <row r="187" spans="1:65">
      <c r="A187" s="7">
        <v>42156</v>
      </c>
      <c r="B187" s="69">
        <v>14993637</v>
      </c>
      <c r="C187" s="69">
        <v>39048820</v>
      </c>
      <c r="D187" s="69">
        <v>3722548</v>
      </c>
      <c r="E187" s="69">
        <v>2896155</v>
      </c>
      <c r="F187" s="69">
        <v>3993996</v>
      </c>
      <c r="G187" s="69">
        <v>10612699</v>
      </c>
      <c r="H187" s="83">
        <v>0.27178027402620619</v>
      </c>
      <c r="I187" s="79">
        <v>2.6043594359393922</v>
      </c>
      <c r="J187" s="82">
        <v>3.0457935589610448</v>
      </c>
      <c r="K187" s="69">
        <v>19819646</v>
      </c>
      <c r="L187" s="69">
        <v>55438009</v>
      </c>
      <c r="M187" s="69">
        <v>303277.59999999998</v>
      </c>
      <c r="N187" s="69">
        <v>1562625</v>
      </c>
      <c r="O187" s="69">
        <v>6125450</v>
      </c>
      <c r="P187" s="77">
        <v>7991352.5999999996</v>
      </c>
      <c r="Q187" s="83">
        <v>0.14414934345856467</v>
      </c>
      <c r="R187" s="79">
        <v>2.7971240757781444</v>
      </c>
      <c r="S187" s="82">
        <v>2.8912681689672963</v>
      </c>
      <c r="T187" s="69">
        <v>8610564</v>
      </c>
      <c r="U187" s="69">
        <v>27245424</v>
      </c>
      <c r="V187" s="69">
        <v>4572280</v>
      </c>
      <c r="W187" s="69">
        <v>2823162</v>
      </c>
      <c r="X187" s="69">
        <v>2256469</v>
      </c>
      <c r="Y187" s="69">
        <v>9651911</v>
      </c>
      <c r="Z187" s="83">
        <v>0.35425805816051897</v>
      </c>
      <c r="AA187" s="79">
        <v>3.1641857606540058</v>
      </c>
      <c r="AB187" s="87">
        <v>4.0230658525968801</v>
      </c>
      <c r="AC187" s="69">
        <v>30440272</v>
      </c>
      <c r="AD187" s="69">
        <v>83376414</v>
      </c>
      <c r="AE187" s="70">
        <v>1604442</v>
      </c>
      <c r="AF187" s="69">
        <v>17947189</v>
      </c>
      <c r="AG187" s="69">
        <v>7033699</v>
      </c>
      <c r="AH187" s="81">
        <v>26585330</v>
      </c>
      <c r="AI187" s="85">
        <v>0.31885912003843198</v>
      </c>
      <c r="AJ187" s="79">
        <v>2.7390167210069607</v>
      </c>
      <c r="AK187" s="82">
        <v>3.3813116058884098</v>
      </c>
      <c r="AL187" s="69">
        <v>16110531</v>
      </c>
      <c r="AM187" s="69">
        <v>38849934</v>
      </c>
      <c r="AN187" s="69">
        <v>338035.7</v>
      </c>
      <c r="AO187" s="69">
        <v>10581236</v>
      </c>
      <c r="AP187" s="69">
        <v>3580667</v>
      </c>
      <c r="AQ187" s="69">
        <v>14499938.699999999</v>
      </c>
      <c r="AR187" s="78">
        <v>0.37322942942451331</v>
      </c>
      <c r="AS187" s="79">
        <v>2.4114620430574263</v>
      </c>
      <c r="AT187" s="82">
        <v>3.0892343461553193</v>
      </c>
      <c r="AU187" s="71">
        <v>4712423</v>
      </c>
      <c r="AV187" s="71">
        <v>28350002</v>
      </c>
      <c r="AW187" s="71">
        <v>4749366</v>
      </c>
      <c r="AX187" s="71">
        <v>2696490</v>
      </c>
      <c r="AY187" s="71">
        <v>2367150</v>
      </c>
      <c r="AZ187" s="77">
        <v>9813006</v>
      </c>
      <c r="BA187" s="83">
        <v>0.34613775335888863</v>
      </c>
      <c r="BB187" s="79">
        <v>6.0160138425603984</v>
      </c>
      <c r="BC187" s="79">
        <v>7.5960621531640937</v>
      </c>
      <c r="BD187" s="154"/>
      <c r="BE187" s="112">
        <v>1840035</v>
      </c>
      <c r="BF187" s="108">
        <v>4941252</v>
      </c>
      <c r="BG187" s="107">
        <v>0</v>
      </c>
      <c r="BH187" s="106">
        <v>706498.6</v>
      </c>
      <c r="BI187" s="106">
        <v>1490.27</v>
      </c>
      <c r="BJ187" s="88">
        <v>707988.87</v>
      </c>
      <c r="BK187" s="78">
        <v>0.14328127162913368</v>
      </c>
      <c r="BL187" s="79">
        <v>2.6854119622724566</v>
      </c>
      <c r="BM187" s="87">
        <v>3.0693712891330871</v>
      </c>
    </row>
    <row r="188" spans="1:65">
      <c r="A188" s="7">
        <v>42186</v>
      </c>
      <c r="B188" s="69">
        <v>14240808</v>
      </c>
      <c r="C188" s="69">
        <v>38414013.159999996</v>
      </c>
      <c r="D188" s="69">
        <v>3307133.03</v>
      </c>
      <c r="E188" s="69">
        <v>2628467.0999999987</v>
      </c>
      <c r="F188" s="69">
        <v>3958313.100000001</v>
      </c>
      <c r="G188" s="69">
        <v>9893913.2300000004</v>
      </c>
      <c r="H188" s="83">
        <v>0.25756000001328683</v>
      </c>
      <c r="I188" s="79">
        <v>2.6974602255714699</v>
      </c>
      <c r="J188" s="82">
        <v>3.1142624273847384</v>
      </c>
      <c r="K188" s="69">
        <v>20416220</v>
      </c>
      <c r="L188" s="69">
        <v>54861991.850000039</v>
      </c>
      <c r="M188" s="69">
        <v>64908.930000000008</v>
      </c>
      <c r="N188" s="69">
        <v>1274789.5299999996</v>
      </c>
      <c r="O188" s="69">
        <v>6146015.540000001</v>
      </c>
      <c r="P188" s="77">
        <v>7485714</v>
      </c>
      <c r="Q188" s="83">
        <v>0.13644626721659933</v>
      </c>
      <c r="R188" s="79">
        <v>2.6871767570098695</v>
      </c>
      <c r="S188" s="82">
        <v>2.7527960763549784</v>
      </c>
      <c r="T188" s="69">
        <v>9465598</v>
      </c>
      <c r="U188" s="69">
        <v>24785922.929999992</v>
      </c>
      <c r="V188" s="69">
        <v>4246991.1499999994</v>
      </c>
      <c r="W188" s="69">
        <v>2680838.1999999988</v>
      </c>
      <c r="X188" s="69">
        <v>1970030.7300000004</v>
      </c>
      <c r="Y188" s="69">
        <v>8897860.0799999982</v>
      </c>
      <c r="Z188" s="83">
        <v>0.35898845103041727</v>
      </c>
      <c r="AA188" s="79">
        <v>2.6185268939162629</v>
      </c>
      <c r="AB188" s="87">
        <v>3.3504224751568774</v>
      </c>
      <c r="AC188" s="69">
        <v>32583729</v>
      </c>
      <c r="AD188" s="69">
        <v>92303084.660000056</v>
      </c>
      <c r="AE188" s="70">
        <v>1846697.19</v>
      </c>
      <c r="AF188" s="69">
        <v>19291547.659999993</v>
      </c>
      <c r="AG188" s="69">
        <v>7833504.4400000023</v>
      </c>
      <c r="AH188" s="81">
        <v>28971749.289999995</v>
      </c>
      <c r="AI188" s="85">
        <v>0.31387628481450985</v>
      </c>
      <c r="AJ188" s="79">
        <v>2.8327968434797643</v>
      </c>
      <c r="AK188" s="82">
        <v>3.481533053199652</v>
      </c>
      <c r="AL188" s="69">
        <v>16771968</v>
      </c>
      <c r="AM188" s="69">
        <v>41135089.729999997</v>
      </c>
      <c r="AN188" s="69">
        <v>181752.38999999998</v>
      </c>
      <c r="AO188" s="69">
        <v>10957336.620000001</v>
      </c>
      <c r="AP188" s="69">
        <v>3870401.4099999997</v>
      </c>
      <c r="AQ188" s="69">
        <v>15009490.420000002</v>
      </c>
      <c r="AR188" s="78">
        <v>0.36488288997346019</v>
      </c>
      <c r="AS188" s="79">
        <v>2.4526096001375626</v>
      </c>
      <c r="AT188" s="82">
        <v>3.11675879300509</v>
      </c>
      <c r="AU188" s="71">
        <v>7175628</v>
      </c>
      <c r="AV188" s="71">
        <v>29472076.449999999</v>
      </c>
      <c r="AW188" s="71">
        <v>5266392.0700000022</v>
      </c>
      <c r="AX188" s="71">
        <v>2801018.2600000007</v>
      </c>
      <c r="AY188" s="71">
        <v>2449337.4599999995</v>
      </c>
      <c r="AZ188" s="77">
        <v>10516747.790000003</v>
      </c>
      <c r="BA188" s="83">
        <v>0.35683769373501345</v>
      </c>
      <c r="BB188" s="79">
        <v>4.1072469824243951</v>
      </c>
      <c r="BC188" s="79">
        <v>5.2315263249432666</v>
      </c>
      <c r="BD188" s="154"/>
      <c r="BE188" s="112">
        <v>1885555</v>
      </c>
      <c r="BF188" s="108">
        <v>5114469.41</v>
      </c>
      <c r="BG188" s="107">
        <v>0</v>
      </c>
      <c r="BH188" s="106">
        <v>691427.08</v>
      </c>
      <c r="BI188" s="106">
        <v>1502.46</v>
      </c>
      <c r="BJ188" s="88">
        <v>692929.53999999992</v>
      </c>
      <c r="BK188" s="78">
        <v>0.13548414986022958</v>
      </c>
      <c r="BL188" s="79">
        <v>2.7124477461543153</v>
      </c>
      <c r="BM188" s="87">
        <v>3.0791445966837352</v>
      </c>
    </row>
    <row r="189" spans="1:65">
      <c r="A189" s="7">
        <v>42217</v>
      </c>
      <c r="B189" s="69">
        <v>15999217</v>
      </c>
      <c r="C189" s="69">
        <v>43392450.99000001</v>
      </c>
      <c r="D189" s="69">
        <v>3675580.3800000013</v>
      </c>
      <c r="E189" s="69">
        <v>3114585.5200000009</v>
      </c>
      <c r="F189" s="69">
        <v>4528459.5599999987</v>
      </c>
      <c r="G189" s="69">
        <v>11318625.460000001</v>
      </c>
      <c r="H189" s="83">
        <v>0.26084319280808616</v>
      </c>
      <c r="I189" s="79">
        <v>2.7121609132496927</v>
      </c>
      <c r="J189" s="82">
        <v>3.1365670513750779</v>
      </c>
      <c r="K189" s="69">
        <v>20348509</v>
      </c>
      <c r="L189" s="69">
        <v>54679402</v>
      </c>
      <c r="M189" s="69">
        <v>64908.930000000022</v>
      </c>
      <c r="N189" s="69">
        <v>1274789.5299999996</v>
      </c>
      <c r="O189" s="69">
        <v>6122902.9900000012</v>
      </c>
      <c r="P189" s="77">
        <v>7462601.4500000011</v>
      </c>
      <c r="Q189" s="83">
        <v>0.13647920747194714</v>
      </c>
      <c r="R189" s="79">
        <v>2.6871453824946094</v>
      </c>
      <c r="S189" s="82">
        <v>2.752983054434111</v>
      </c>
      <c r="T189" s="69">
        <v>9043364</v>
      </c>
      <c r="U189" s="69">
        <v>24348938.119999994</v>
      </c>
      <c r="V189" s="69">
        <v>6202376.9100000001</v>
      </c>
      <c r="W189" s="69">
        <v>972096.98999999987</v>
      </c>
      <c r="X189" s="69">
        <v>1877081.5399999996</v>
      </c>
      <c r="Y189" s="69">
        <v>9051555.4399999995</v>
      </c>
      <c r="Z189" s="83">
        <v>0.37174333416064398</v>
      </c>
      <c r="AA189" s="79">
        <v>2.6924646757556143</v>
      </c>
      <c r="AB189" s="87">
        <v>3.4858059478751482</v>
      </c>
      <c r="AC189" s="69">
        <v>32885112</v>
      </c>
      <c r="AD189" s="69">
        <v>93903195.799999997</v>
      </c>
      <c r="AE189" s="70">
        <v>1486796.97</v>
      </c>
      <c r="AF189" s="69">
        <v>19623189.16</v>
      </c>
      <c r="AG189" s="69">
        <v>8122923.5999999996</v>
      </c>
      <c r="AH189" s="81">
        <v>29232909.729999997</v>
      </c>
      <c r="AI189" s="85">
        <v>0.31130899732381628</v>
      </c>
      <c r="AJ189" s="79">
        <v>2.8554926557647118</v>
      </c>
      <c r="AK189" s="82">
        <v>3.4974240601643682</v>
      </c>
      <c r="AL189" s="69">
        <v>16804264</v>
      </c>
      <c r="AM189" s="69">
        <v>41329560.760000035</v>
      </c>
      <c r="AN189" s="69">
        <v>160938.60000000003</v>
      </c>
      <c r="AO189" s="69">
        <v>11148573.300000004</v>
      </c>
      <c r="AP189" s="69">
        <v>3934463.98</v>
      </c>
      <c r="AQ189" s="69">
        <v>15243975.880000005</v>
      </c>
      <c r="AR189" s="78">
        <v>0.36883953276255416</v>
      </c>
      <c r="AS189" s="79">
        <v>2.4594686658100606</v>
      </c>
      <c r="AT189" s="82">
        <v>3.1324830804848127</v>
      </c>
      <c r="AU189" s="71">
        <v>6339103</v>
      </c>
      <c r="AV189" s="71">
        <v>26962196.510000002</v>
      </c>
      <c r="AW189" s="71">
        <v>4920494.0300000031</v>
      </c>
      <c r="AX189" s="71">
        <v>2820219.42</v>
      </c>
      <c r="AY189" s="71">
        <v>2219823.27</v>
      </c>
      <c r="AZ189" s="77">
        <v>9960536.7200000025</v>
      </c>
      <c r="BA189" s="83">
        <v>0.36942601157534555</v>
      </c>
      <c r="BB189" s="79">
        <v>4.2533141534377972</v>
      </c>
      <c r="BC189" s="79">
        <v>5.4744196394978921</v>
      </c>
      <c r="BD189" s="154"/>
      <c r="BE189" s="112">
        <v>1876894</v>
      </c>
      <c r="BF189" s="108">
        <v>5148833.1000000006</v>
      </c>
      <c r="BG189" s="107">
        <v>0</v>
      </c>
      <c r="BH189" s="106">
        <v>698016.04</v>
      </c>
      <c r="BI189" s="106">
        <v>1513.13</v>
      </c>
      <c r="BJ189" s="88">
        <v>699529.17</v>
      </c>
      <c r="BK189" s="78">
        <v>0.13586169068094284</v>
      </c>
      <c r="BL189" s="79">
        <v>2.7432732482495017</v>
      </c>
      <c r="BM189" s="87">
        <v>3.115172801447498</v>
      </c>
    </row>
    <row r="190" spans="1:65">
      <c r="A190" s="7">
        <v>42248</v>
      </c>
      <c r="B190" s="69">
        <v>16166756</v>
      </c>
      <c r="C190" s="69">
        <v>40976042.139999986</v>
      </c>
      <c r="D190" s="69">
        <v>3490478.4099999992</v>
      </c>
      <c r="E190" s="69">
        <v>3501327.0399999986</v>
      </c>
      <c r="F190" s="69">
        <v>4243603.1900000004</v>
      </c>
      <c r="G190" s="69">
        <v>11235408.639999997</v>
      </c>
      <c r="H190" s="83">
        <v>0.27419457939868275</v>
      </c>
      <c r="I190" s="79">
        <v>2.5345865391919062</v>
      </c>
      <c r="J190" s="82">
        <v>2.967066960743391</v>
      </c>
      <c r="K190" s="69">
        <v>21400161</v>
      </c>
      <c r="L190" s="69">
        <v>58463476.760000005</v>
      </c>
      <c r="M190" s="69">
        <v>43908.429999999986</v>
      </c>
      <c r="N190" s="69">
        <v>1615387.9399999995</v>
      </c>
      <c r="O190" s="69">
        <v>6557555.0500000017</v>
      </c>
      <c r="P190" s="77">
        <v>8216851.4200000009</v>
      </c>
      <c r="Q190" s="83">
        <v>0.14054674602626216</v>
      </c>
      <c r="R190" s="79">
        <v>2.731917613143191</v>
      </c>
      <c r="S190" s="82">
        <v>2.8094542433582625</v>
      </c>
      <c r="T190" s="69">
        <v>8740274</v>
      </c>
      <c r="U190" s="69">
        <v>29017083.550000001</v>
      </c>
      <c r="V190" s="69">
        <v>6695056.5599999987</v>
      </c>
      <c r="W190" s="69">
        <v>872678.48999999987</v>
      </c>
      <c r="X190" s="69">
        <v>2381946.48</v>
      </c>
      <c r="Y190" s="69">
        <v>9949681.5299999993</v>
      </c>
      <c r="Z190" s="83">
        <v>0.34289047391187594</v>
      </c>
      <c r="AA190" s="79">
        <v>3.3199283626577385</v>
      </c>
      <c r="AB190" s="87">
        <v>4.185774793787929</v>
      </c>
      <c r="AC190" s="69">
        <v>32236764</v>
      </c>
      <c r="AD190" s="69">
        <v>85984822.189999968</v>
      </c>
      <c r="AE190" s="70">
        <v>1576759.9400000002</v>
      </c>
      <c r="AF190" s="69">
        <v>19659175.530000005</v>
      </c>
      <c r="AG190" s="69">
        <v>7186208.049999997</v>
      </c>
      <c r="AH190" s="81">
        <v>28422143.520000003</v>
      </c>
      <c r="AI190" s="85">
        <v>0.33054837814510823</v>
      </c>
      <c r="AJ190" s="79">
        <v>2.6672907426440187</v>
      </c>
      <c r="AK190" s="82">
        <v>3.3260397247068587</v>
      </c>
      <c r="AL190" s="69">
        <v>16300996</v>
      </c>
      <c r="AM190" s="69">
        <v>38145948.439999998</v>
      </c>
      <c r="AN190" s="69">
        <v>235324.61</v>
      </c>
      <c r="AO190" s="69">
        <v>10658921.01</v>
      </c>
      <c r="AP190" s="69">
        <v>3526690.6299999994</v>
      </c>
      <c r="AQ190" s="69">
        <v>14420936.249999998</v>
      </c>
      <c r="AR190" s="78">
        <v>0.37804634147929966</v>
      </c>
      <c r="AS190" s="79">
        <v>2.3400992454694176</v>
      </c>
      <c r="AT190" s="82">
        <v>3.0084170353762429</v>
      </c>
      <c r="AU190" s="71">
        <v>4953595</v>
      </c>
      <c r="AV190" s="71">
        <v>30430360.919999998</v>
      </c>
      <c r="AW190" s="71">
        <v>5358455.1199999992</v>
      </c>
      <c r="AX190" s="71">
        <v>2775095.61</v>
      </c>
      <c r="AY190" s="71">
        <v>2553769.0099999993</v>
      </c>
      <c r="AZ190" s="77">
        <v>10687319.739999998</v>
      </c>
      <c r="BA190" s="83">
        <v>0.35120581606299262</v>
      </c>
      <c r="BB190" s="79">
        <v>6.1430861667132657</v>
      </c>
      <c r="BC190" s="79">
        <v>7.7850352420817606</v>
      </c>
      <c r="BD190" s="154"/>
      <c r="BE190" s="112">
        <v>1823052</v>
      </c>
      <c r="BF190" s="108">
        <v>4663582.7299999995</v>
      </c>
      <c r="BG190" s="107">
        <v>0</v>
      </c>
      <c r="BH190" s="106">
        <v>668135.54</v>
      </c>
      <c r="BI190" s="106">
        <v>1337.1</v>
      </c>
      <c r="BJ190" s="88">
        <v>669472.64</v>
      </c>
      <c r="BK190" s="78">
        <v>0.14355328912541884</v>
      </c>
      <c r="BL190" s="79">
        <v>2.5581183257526385</v>
      </c>
      <c r="BM190" s="87">
        <v>2.9246111849799123</v>
      </c>
    </row>
    <row r="191" spans="1:65">
      <c r="A191" s="7">
        <v>42278</v>
      </c>
      <c r="B191" s="69">
        <v>15878877</v>
      </c>
      <c r="C191" s="69">
        <v>37450822.339999989</v>
      </c>
      <c r="D191" s="69">
        <v>2596491.8600000003</v>
      </c>
      <c r="E191" s="69">
        <v>5869933.9300000016</v>
      </c>
      <c r="F191" s="69">
        <v>3653606.4800000009</v>
      </c>
      <c r="G191" s="69">
        <v>12120032.270000003</v>
      </c>
      <c r="H191" s="83">
        <v>0.32362526408545633</v>
      </c>
      <c r="I191" s="79">
        <v>2.3585309175201741</v>
      </c>
      <c r="J191" s="82">
        <v>2.8917188621084469</v>
      </c>
      <c r="K191" s="69">
        <v>22365830</v>
      </c>
      <c r="L191" s="69">
        <v>57403852.909999989</v>
      </c>
      <c r="M191" s="69">
        <v>41976.37000000001</v>
      </c>
      <c r="N191" s="69">
        <v>1946672.290000001</v>
      </c>
      <c r="O191" s="69">
        <v>6411250.0499999989</v>
      </c>
      <c r="P191" s="77">
        <v>8399898.7100000009</v>
      </c>
      <c r="Q191" s="83">
        <v>0.14632987655322877</v>
      </c>
      <c r="R191" s="79">
        <v>2.566587196182748</v>
      </c>
      <c r="S191" s="82">
        <v>2.6555017886660135</v>
      </c>
      <c r="T191" s="69">
        <v>8706108</v>
      </c>
      <c r="U191" s="69">
        <v>28435911.649999995</v>
      </c>
      <c r="V191" s="69">
        <v>6144355.6999999993</v>
      </c>
      <c r="W191" s="69">
        <v>1350860.9400000002</v>
      </c>
      <c r="X191" s="69">
        <v>2354439.1999999993</v>
      </c>
      <c r="Y191" s="69">
        <v>9849655.8399999999</v>
      </c>
      <c r="Z191" s="83">
        <v>0.34638087082395341</v>
      </c>
      <c r="AA191" s="79">
        <v>3.2662024925489086</v>
      </c>
      <c r="AB191" s="87">
        <v>4.1271172250562467</v>
      </c>
      <c r="AC191" s="69">
        <v>32533568</v>
      </c>
      <c r="AD191" s="69">
        <v>83184620.160000041</v>
      </c>
      <c r="AE191" s="70">
        <v>1682107.0500000003</v>
      </c>
      <c r="AF191" s="69">
        <v>19811212.309999991</v>
      </c>
      <c r="AG191" s="69">
        <v>6833286.29</v>
      </c>
      <c r="AH191" s="81">
        <v>28326605.649999991</v>
      </c>
      <c r="AI191" s="85">
        <v>0.34052695793423909</v>
      </c>
      <c r="AJ191" s="79">
        <v>2.5568858650855644</v>
      </c>
      <c r="AK191" s="82">
        <v>3.2175364079341073</v>
      </c>
      <c r="AL191" s="69">
        <v>17088120</v>
      </c>
      <c r="AM191" s="69">
        <v>37201297.939999998</v>
      </c>
      <c r="AN191" s="69">
        <v>195350.78</v>
      </c>
      <c r="AO191" s="69">
        <v>11004713.419999998</v>
      </c>
      <c r="AP191" s="69">
        <v>3402131.4900000007</v>
      </c>
      <c r="AQ191" s="69">
        <v>14602195.689999998</v>
      </c>
      <c r="AR191" s="78">
        <v>0.3925184468980385</v>
      </c>
      <c r="AS191" s="79">
        <v>2.177026960250747</v>
      </c>
      <c r="AT191" s="82">
        <v>2.8324568261458838</v>
      </c>
      <c r="AU191" s="71">
        <v>5058165</v>
      </c>
      <c r="AV191" s="71">
        <v>31508296.329999994</v>
      </c>
      <c r="AW191" s="71">
        <v>6155325.4699999988</v>
      </c>
      <c r="AX191" s="71">
        <v>2813400.23</v>
      </c>
      <c r="AY191" s="71">
        <v>2589980.9399999995</v>
      </c>
      <c r="AZ191" s="77">
        <v>11558706.639999999</v>
      </c>
      <c r="BA191" s="83">
        <v>0.36684644954905438</v>
      </c>
      <c r="BB191" s="79">
        <v>6.2291950400985323</v>
      </c>
      <c r="BC191" s="79">
        <v>8.0023134931343662</v>
      </c>
      <c r="BD191" s="154"/>
      <c r="BE191" s="112">
        <v>1886977</v>
      </c>
      <c r="BF191" s="108">
        <v>4473010.74</v>
      </c>
      <c r="BG191" s="107">
        <v>0</v>
      </c>
      <c r="BH191" s="106">
        <v>707813.12</v>
      </c>
      <c r="BI191" s="106">
        <v>1307.75</v>
      </c>
      <c r="BJ191" s="88">
        <v>709120.87</v>
      </c>
      <c r="BK191" s="78">
        <v>0.1585332366092195</v>
      </c>
      <c r="BL191" s="79">
        <v>2.3704638371320903</v>
      </c>
      <c r="BM191" s="87">
        <v>2.7455681017839648</v>
      </c>
    </row>
    <row r="192" spans="1:65">
      <c r="A192" s="7">
        <v>42309</v>
      </c>
      <c r="B192" s="69">
        <v>15742328</v>
      </c>
      <c r="C192" s="69">
        <v>31748265.66</v>
      </c>
      <c r="D192" s="69">
        <v>2445098.65</v>
      </c>
      <c r="E192" s="69">
        <v>6065316.1700000018</v>
      </c>
      <c r="F192" s="69">
        <v>2909104.9099999997</v>
      </c>
      <c r="G192" s="69">
        <v>11419519.730000002</v>
      </c>
      <c r="H192" s="83">
        <v>0.35968956075567882</v>
      </c>
      <c r="I192" s="79">
        <v>2.0167452780808532</v>
      </c>
      <c r="J192" s="82">
        <v>2.5573524119177296</v>
      </c>
      <c r="K192" s="69">
        <v>20473555</v>
      </c>
      <c r="L192" s="69">
        <v>47317276.37999998</v>
      </c>
      <c r="M192" s="69">
        <v>1677.9200000000003</v>
      </c>
      <c r="N192" s="69">
        <v>1856019.5299999991</v>
      </c>
      <c r="O192" s="69">
        <v>5376427.8900000006</v>
      </c>
      <c r="P192" s="77">
        <v>7234125.3399999999</v>
      </c>
      <c r="Q192" s="83">
        <v>0.15288549750631278</v>
      </c>
      <c r="R192" s="79">
        <v>2.3111411955569015</v>
      </c>
      <c r="S192" s="82">
        <v>2.4018776333665541</v>
      </c>
      <c r="T192" s="69">
        <v>8645559</v>
      </c>
      <c r="U192" s="69">
        <v>26856480.689999998</v>
      </c>
      <c r="V192" s="69">
        <v>5877163.669999999</v>
      </c>
      <c r="W192" s="69">
        <v>1525928.05</v>
      </c>
      <c r="X192" s="69">
        <v>2182980.2800000007</v>
      </c>
      <c r="Y192" s="69">
        <v>9586072</v>
      </c>
      <c r="Z192" s="83">
        <v>0.35693701310497361</v>
      </c>
      <c r="AA192" s="79">
        <v>3.1063903085965867</v>
      </c>
      <c r="AB192" s="87">
        <v>3.9626786897180386</v>
      </c>
      <c r="AC192" s="69">
        <v>31920483</v>
      </c>
      <c r="AD192" s="69">
        <v>68300470</v>
      </c>
      <c r="AE192" s="70">
        <v>1791066.8999999997</v>
      </c>
      <c r="AF192" s="69">
        <v>18905935.489999995</v>
      </c>
      <c r="AG192" s="69">
        <v>5307329.1900000004</v>
      </c>
      <c r="AH192" s="81">
        <v>26004331.579999994</v>
      </c>
      <c r="AI192" s="85">
        <v>0.38073429919296303</v>
      </c>
      <c r="AJ192" s="79">
        <v>2.1397066579475004</v>
      </c>
      <c r="AK192" s="82">
        <v>2.7880991772586898</v>
      </c>
      <c r="AL192" s="69">
        <v>15795804</v>
      </c>
      <c r="AM192" s="69">
        <v>29344865.939999998</v>
      </c>
      <c r="AN192" s="69">
        <v>132080.65000000005</v>
      </c>
      <c r="AO192" s="69">
        <v>9978542.839999998</v>
      </c>
      <c r="AP192" s="69">
        <v>2576289.2300000014</v>
      </c>
      <c r="AQ192" s="69">
        <v>12686912.719999999</v>
      </c>
      <c r="AR192" s="78">
        <v>0.43233841128939915</v>
      </c>
      <c r="AS192" s="79">
        <v>1.8577633617130218</v>
      </c>
      <c r="AT192" s="82">
        <v>2.497846227390514</v>
      </c>
      <c r="AU192" s="71">
        <v>5108167</v>
      </c>
      <c r="AV192" s="71">
        <v>30299168.089999985</v>
      </c>
      <c r="AW192" s="71">
        <v>5889003.6499999976</v>
      </c>
      <c r="AX192" s="71">
        <v>2570469.96</v>
      </c>
      <c r="AY192" s="71">
        <v>2494086.6900000013</v>
      </c>
      <c r="AZ192" s="77">
        <v>10953560.299999999</v>
      </c>
      <c r="BA192" s="83">
        <v>0.36151356589936012</v>
      </c>
      <c r="BB192" s="79">
        <v>5.9315147860279405</v>
      </c>
      <c r="BC192" s="79">
        <v>7.587583119345938</v>
      </c>
      <c r="BD192" s="154"/>
      <c r="BE192" s="112">
        <v>1806616</v>
      </c>
      <c r="BF192" s="108">
        <v>3620798.96</v>
      </c>
      <c r="BG192" s="107">
        <v>0</v>
      </c>
      <c r="BH192" s="106">
        <v>666404.77</v>
      </c>
      <c r="BI192" s="106">
        <v>1050.67</v>
      </c>
      <c r="BJ192" s="88">
        <v>667455.44000000006</v>
      </c>
      <c r="BK192" s="78">
        <v>0.18433927080005572</v>
      </c>
      <c r="BL192" s="79">
        <v>2.0041884717062177</v>
      </c>
      <c r="BM192" s="87">
        <v>2.3730575451562483</v>
      </c>
    </row>
    <row r="193" spans="1:65">
      <c r="A193" s="7">
        <v>42339</v>
      </c>
      <c r="B193" s="69">
        <v>14197361</v>
      </c>
      <c r="C193" s="69">
        <v>28825216.170000009</v>
      </c>
      <c r="D193" s="69">
        <v>2080427.9900000002</v>
      </c>
      <c r="E193" s="69">
        <v>5696232.4100000001</v>
      </c>
      <c r="F193" s="69">
        <v>2564103.5099999993</v>
      </c>
      <c r="G193" s="69">
        <v>10340763.91</v>
      </c>
      <c r="H193" s="83">
        <v>0.35874020333496071</v>
      </c>
      <c r="I193" s="79">
        <v>2.0303221260627247</v>
      </c>
      <c r="J193" s="82">
        <v>2.5780760642770164</v>
      </c>
      <c r="K193" s="69">
        <v>17933782</v>
      </c>
      <c r="L193" s="69">
        <v>38285373.340000004</v>
      </c>
      <c r="M193" s="69">
        <v>138.62</v>
      </c>
      <c r="N193" s="69">
        <v>1499655.0599999998</v>
      </c>
      <c r="O193" s="69">
        <v>4268000.6999999983</v>
      </c>
      <c r="P193" s="77">
        <v>5767794.379999998</v>
      </c>
      <c r="Q193" s="83">
        <v>0.15065268735342041</v>
      </c>
      <c r="R193" s="79">
        <v>2.1348187091824804</v>
      </c>
      <c r="S193" s="82">
        <v>2.2184482347337555</v>
      </c>
      <c r="T193" s="69">
        <v>7751433</v>
      </c>
      <c r="U193" s="69">
        <v>20540770.550000004</v>
      </c>
      <c r="V193" s="69">
        <v>4932706.51</v>
      </c>
      <c r="W193" s="69">
        <v>1116584.3600000001</v>
      </c>
      <c r="X193" s="69">
        <v>1576983.1100000003</v>
      </c>
      <c r="Y193" s="69">
        <v>7626273.9800000004</v>
      </c>
      <c r="Z193" s="83">
        <v>0.37127497050007208</v>
      </c>
      <c r="AA193" s="79">
        <v>2.6499320254719358</v>
      </c>
      <c r="AB193" s="87">
        <v>3.4303413859089025</v>
      </c>
      <c r="AC193" s="69">
        <v>30247761</v>
      </c>
      <c r="AD193" s="69">
        <v>68757951.780000001</v>
      </c>
      <c r="AE193" s="70">
        <v>1567741.7000000002</v>
      </c>
      <c r="AF193" s="69">
        <v>18191192.489999998</v>
      </c>
      <c r="AG193" s="69">
        <v>5404558.7800000021</v>
      </c>
      <c r="AH193" s="81">
        <v>25163492.969999999</v>
      </c>
      <c r="AI193" s="85">
        <v>0.36597211404018931</v>
      </c>
      <c r="AJ193" s="79">
        <v>2.2731583927815353</v>
      </c>
      <c r="AK193" s="82">
        <v>2.9263946501693132</v>
      </c>
      <c r="AL193" s="69">
        <v>15824971</v>
      </c>
      <c r="AM193" s="69">
        <v>31028401.710000005</v>
      </c>
      <c r="AN193" s="69">
        <v>88514.51999999999</v>
      </c>
      <c r="AO193" s="69">
        <v>10136533.08</v>
      </c>
      <c r="AP193" s="69">
        <v>2757266.939999999</v>
      </c>
      <c r="AQ193" s="69">
        <v>12982314.539999999</v>
      </c>
      <c r="AR193" s="78">
        <v>0.41840100761026267</v>
      </c>
      <c r="AS193" s="79">
        <v>1.9607240803158505</v>
      </c>
      <c r="AT193" s="82">
        <v>2.6068578141470216</v>
      </c>
      <c r="AU193" s="71">
        <v>5214565</v>
      </c>
      <c r="AV193" s="71">
        <v>24070864.490000002</v>
      </c>
      <c r="AW193" s="71">
        <v>4876516.2100000009</v>
      </c>
      <c r="AX193" s="71">
        <v>2270902.2300000004</v>
      </c>
      <c r="AY193" s="71">
        <v>1909998.8199999989</v>
      </c>
      <c r="AZ193" s="77">
        <v>9057417.2599999998</v>
      </c>
      <c r="BA193" s="83">
        <v>0.37628134476694064</v>
      </c>
      <c r="BB193" s="79">
        <v>4.6160829311745086</v>
      </c>
      <c r="BC193" s="79">
        <v>5.9867472991515118</v>
      </c>
      <c r="BD193" s="154"/>
      <c r="BE193" s="112">
        <v>1840259</v>
      </c>
      <c r="BF193" s="108">
        <v>3805045.4699999997</v>
      </c>
      <c r="BG193" s="107">
        <v>0</v>
      </c>
      <c r="BH193" s="106">
        <v>664336.97</v>
      </c>
      <c r="BI193" s="106">
        <v>1109.45</v>
      </c>
      <c r="BJ193" s="88">
        <v>665446.41999999993</v>
      </c>
      <c r="BK193" s="78">
        <v>0.17488527410422772</v>
      </c>
      <c r="BL193" s="79">
        <v>2.0676684477565384</v>
      </c>
      <c r="BM193" s="87">
        <v>2.428670333904086</v>
      </c>
    </row>
    <row r="194" spans="1:65">
      <c r="A194" s="7">
        <v>42370</v>
      </c>
      <c r="B194" s="69">
        <v>13754087</v>
      </c>
      <c r="C194" s="69">
        <v>29068489.969999995</v>
      </c>
      <c r="D194" s="69">
        <v>2072174.4599999995</v>
      </c>
      <c r="E194" s="69">
        <v>5792285.2699999996</v>
      </c>
      <c r="F194" s="69">
        <v>2591166.2600000002</v>
      </c>
      <c r="G194" s="69">
        <v>10455625.989999998</v>
      </c>
      <c r="H194" s="83">
        <v>0.35968934061558344</v>
      </c>
      <c r="I194" s="79">
        <v>2.1134438054666949</v>
      </c>
      <c r="J194" s="82">
        <v>2.6852345560995792</v>
      </c>
      <c r="K194" s="69">
        <v>17890668</v>
      </c>
      <c r="L194" s="69">
        <v>36765968.679999992</v>
      </c>
      <c r="M194" s="69">
        <v>-342.29</v>
      </c>
      <c r="N194" s="69">
        <v>1524423.8599999989</v>
      </c>
      <c r="O194" s="69">
        <v>4106734.7700000009</v>
      </c>
      <c r="P194" s="77">
        <v>5630816.3399999999</v>
      </c>
      <c r="Q194" s="83">
        <v>0.15315294393597903</v>
      </c>
      <c r="R194" s="79">
        <v>2.0550361048564532</v>
      </c>
      <c r="S194" s="82">
        <v>2.1402247389532909</v>
      </c>
      <c r="T194" s="69">
        <v>7358741</v>
      </c>
      <c r="U194" s="69">
        <v>16429363.369999999</v>
      </c>
      <c r="V194" s="69">
        <v>4193207.56</v>
      </c>
      <c r="W194" s="69">
        <v>1154986.3400000003</v>
      </c>
      <c r="X194" s="69">
        <v>1176479.7500000005</v>
      </c>
      <c r="Y194" s="69">
        <v>6524673.6500000004</v>
      </c>
      <c r="Z194" s="83">
        <v>0.39713490432100662</v>
      </c>
      <c r="AA194" s="79">
        <v>2.2326323714885468</v>
      </c>
      <c r="AB194" s="87">
        <v>2.9594134743973188</v>
      </c>
      <c r="AC194" s="69">
        <v>29700165</v>
      </c>
      <c r="AD194" s="69">
        <v>68997434.310000002</v>
      </c>
      <c r="AE194" s="70">
        <v>1637494.9100000001</v>
      </c>
      <c r="AF194" s="69">
        <v>17910791.219999999</v>
      </c>
      <c r="AG194" s="69">
        <v>5573326.6500000004</v>
      </c>
      <c r="AH194" s="81">
        <v>25121612.780000001</v>
      </c>
      <c r="AI194" s="85">
        <v>0.36409488311015431</v>
      </c>
      <c r="AJ194" s="79">
        <v>2.3231330300690249</v>
      </c>
      <c r="AK194" s="82">
        <v>2.9813208256587127</v>
      </c>
      <c r="AL194" s="69">
        <v>14490424</v>
      </c>
      <c r="AM194" s="69">
        <v>28014655.729999997</v>
      </c>
      <c r="AN194" s="69">
        <v>4502.05</v>
      </c>
      <c r="AO194" s="69">
        <v>9270600.5</v>
      </c>
      <c r="AP194" s="69">
        <v>2495611.5099999998</v>
      </c>
      <c r="AQ194" s="69">
        <v>11770714.060000001</v>
      </c>
      <c r="AR194" s="78">
        <v>0.42016272387724257</v>
      </c>
      <c r="AS194" s="79">
        <v>1.9333220152840247</v>
      </c>
      <c r="AT194" s="82">
        <v>2.5734069810517624</v>
      </c>
      <c r="AU194" s="71">
        <v>5105679</v>
      </c>
      <c r="AV194" s="71">
        <v>18406835.940000005</v>
      </c>
      <c r="AW194" s="71">
        <v>3872937.2399999993</v>
      </c>
      <c r="AX194" s="71">
        <v>2062859.7100000007</v>
      </c>
      <c r="AY194" s="71">
        <v>1302773.8900000001</v>
      </c>
      <c r="AZ194" s="77">
        <v>7238570.8399999999</v>
      </c>
      <c r="BA194" s="83">
        <v>0.39325448782154993</v>
      </c>
      <c r="BB194" s="79">
        <v>3.6051690558689655</v>
      </c>
      <c r="BC194" s="79">
        <v>4.7677562357523859</v>
      </c>
      <c r="BD194" s="154"/>
      <c r="BE194" s="112">
        <v>1838677</v>
      </c>
      <c r="BF194" s="108">
        <v>4060786.7600000002</v>
      </c>
      <c r="BG194" s="107">
        <v>0</v>
      </c>
      <c r="BH194" s="106">
        <v>657779.43000000005</v>
      </c>
      <c r="BI194" s="106">
        <v>1183.93</v>
      </c>
      <c r="BJ194" s="88">
        <v>658963.3600000001</v>
      </c>
      <c r="BK194" s="78">
        <v>0.16227480016704943</v>
      </c>
      <c r="BL194" s="79">
        <v>2.2085373124262717</v>
      </c>
      <c r="BM194" s="87">
        <v>2.5662833602639292</v>
      </c>
    </row>
    <row r="195" spans="1:65">
      <c r="A195" s="7">
        <v>42401</v>
      </c>
      <c r="B195" s="69">
        <v>15492168</v>
      </c>
      <c r="C195" s="69">
        <v>30574750.409999996</v>
      </c>
      <c r="D195" s="69">
        <v>2328860.9700000007</v>
      </c>
      <c r="E195" s="69">
        <v>6931353.7299999986</v>
      </c>
      <c r="F195" s="69">
        <v>2704100.3900000006</v>
      </c>
      <c r="G195" s="69">
        <v>11964315.09</v>
      </c>
      <c r="H195" s="83">
        <v>0.39131358161755803</v>
      </c>
      <c r="I195" s="79">
        <v>1.9735617642411312</v>
      </c>
      <c r="J195" s="82">
        <v>2.5712970005231024</v>
      </c>
      <c r="K195" s="69">
        <v>17980785</v>
      </c>
      <c r="L195" s="69">
        <v>34932248.139999993</v>
      </c>
      <c r="M195" s="69">
        <v>41.81</v>
      </c>
      <c r="N195" s="69">
        <v>1411492.4299999997</v>
      </c>
      <c r="O195" s="69">
        <v>3931069.7700000009</v>
      </c>
      <c r="P195" s="77">
        <v>5342604.0100000007</v>
      </c>
      <c r="Q195" s="83">
        <v>0.15294188878391501</v>
      </c>
      <c r="R195" s="79">
        <v>1.9427543424828222</v>
      </c>
      <c r="S195" s="82">
        <v>2.0212567126518666</v>
      </c>
      <c r="T195" s="69">
        <v>7981922</v>
      </c>
      <c r="U195" s="69">
        <v>19495148.469999999</v>
      </c>
      <c r="V195" s="69">
        <v>5400010.9099999992</v>
      </c>
      <c r="W195" s="69">
        <v>1208607.6500000001</v>
      </c>
      <c r="X195" s="69">
        <v>1424490.1399999997</v>
      </c>
      <c r="Y195" s="69">
        <v>8033108.6999999993</v>
      </c>
      <c r="Z195" s="83">
        <v>0.41205681056298205</v>
      </c>
      <c r="AA195" s="79">
        <v>2.4424128010772344</v>
      </c>
      <c r="AB195" s="87">
        <v>3.2703610771941891</v>
      </c>
      <c r="AC195" s="69">
        <v>29151378</v>
      </c>
      <c r="AD195" s="69">
        <v>60491409.460000016</v>
      </c>
      <c r="AE195" s="70">
        <v>1505390.73</v>
      </c>
      <c r="AF195" s="69">
        <v>17044828.800000004</v>
      </c>
      <c r="AG195" s="69">
        <v>4576520.5</v>
      </c>
      <c r="AH195" s="81">
        <v>23126740.030000005</v>
      </c>
      <c r="AI195" s="85">
        <v>0.38231445153038757</v>
      </c>
      <c r="AJ195" s="79">
        <v>2.0750789022735052</v>
      </c>
      <c r="AK195" s="82">
        <v>2.7114199881048506</v>
      </c>
      <c r="AL195" s="69">
        <v>13455475</v>
      </c>
      <c r="AM195" s="69">
        <v>24024466.229999989</v>
      </c>
      <c r="AN195" s="69">
        <v>61.879999999999995</v>
      </c>
      <c r="AO195" s="69">
        <v>8363509.7999999989</v>
      </c>
      <c r="AP195" s="69">
        <v>2111567.5100000002</v>
      </c>
      <c r="AQ195" s="69">
        <v>10475139.189999999</v>
      </c>
      <c r="AR195" s="78">
        <v>0.43601964304702906</v>
      </c>
      <c r="AS195" s="79">
        <v>1.7854788649230138</v>
      </c>
      <c r="AT195" s="82">
        <v>2.4070527357822735</v>
      </c>
      <c r="AU195" s="71">
        <v>4737151</v>
      </c>
      <c r="AV195" s="71">
        <v>19056545.130000003</v>
      </c>
      <c r="AW195" s="71">
        <v>3970574.25</v>
      </c>
      <c r="AX195" s="71">
        <v>1926756.8799999997</v>
      </c>
      <c r="AY195" s="71">
        <v>1473666.33</v>
      </c>
      <c r="AZ195" s="77">
        <v>7370997.46</v>
      </c>
      <c r="BA195" s="83">
        <v>0.38679610651965007</v>
      </c>
      <c r="BB195" s="79">
        <v>4.0227860859829043</v>
      </c>
      <c r="BC195" s="79">
        <v>5.2676970314013634</v>
      </c>
      <c r="BD195" s="154"/>
      <c r="BE195" s="112">
        <v>1695435</v>
      </c>
      <c r="BF195" s="108">
        <v>3414700.39</v>
      </c>
      <c r="BG195" s="107">
        <v>0</v>
      </c>
      <c r="BH195" s="106">
        <v>644056.19999999995</v>
      </c>
      <c r="BI195" s="106">
        <v>977.27</v>
      </c>
      <c r="BJ195" s="88">
        <v>645033.47</v>
      </c>
      <c r="BK195" s="78">
        <v>0.18889899444442912</v>
      </c>
      <c r="BL195" s="79">
        <v>2.0140556199441444</v>
      </c>
      <c r="BM195" s="87">
        <v>2.3939322887636507</v>
      </c>
    </row>
    <row r="196" spans="1:65">
      <c r="A196" s="7">
        <v>42430</v>
      </c>
      <c r="B196" s="69">
        <v>15390237</v>
      </c>
      <c r="C196" s="69">
        <v>25201028.91</v>
      </c>
      <c r="D196" s="69">
        <v>2307269.8999999994</v>
      </c>
      <c r="E196" s="69">
        <v>5577663.790000001</v>
      </c>
      <c r="F196" s="69">
        <v>2198320.27</v>
      </c>
      <c r="G196" s="69">
        <v>10083253.960000001</v>
      </c>
      <c r="H196" s="83">
        <v>0.40011278888692015</v>
      </c>
      <c r="I196" s="79">
        <v>1.6374685399581566</v>
      </c>
      <c r="J196" s="82">
        <v>2.1498020205926656</v>
      </c>
      <c r="K196" s="69">
        <v>19536879</v>
      </c>
      <c r="L196" s="69">
        <v>36941970.060000017</v>
      </c>
      <c r="M196" s="69">
        <v>0</v>
      </c>
      <c r="N196" s="69">
        <v>1769893.7399999998</v>
      </c>
      <c r="O196" s="69">
        <v>4153370.9899999993</v>
      </c>
      <c r="P196" s="77">
        <v>5923264.7299999986</v>
      </c>
      <c r="Q196" s="83">
        <v>0.16033970901875599</v>
      </c>
      <c r="R196" s="79">
        <v>1.8908839052542639</v>
      </c>
      <c r="S196" s="82">
        <v>1.9814763555632411</v>
      </c>
      <c r="T196" s="69">
        <v>8945986</v>
      </c>
      <c r="U196" s="69">
        <v>26257183.020000007</v>
      </c>
      <c r="V196" s="69">
        <v>6558185.3400000008</v>
      </c>
      <c r="W196" s="69">
        <v>1484246.0800000005</v>
      </c>
      <c r="X196" s="69">
        <v>2010319.9099999997</v>
      </c>
      <c r="Y196" s="69">
        <v>10052751.330000002</v>
      </c>
      <c r="Z196" s="83">
        <v>0.38285719082442526</v>
      </c>
      <c r="AA196" s="79">
        <v>2.935079824627493</v>
      </c>
      <c r="AB196" s="87">
        <v>3.8340787074784162</v>
      </c>
      <c r="AC196" s="69">
        <v>32174994</v>
      </c>
      <c r="AD196" s="69">
        <v>52408350.809999995</v>
      </c>
      <c r="AE196" s="70">
        <v>1584251.2400000002</v>
      </c>
      <c r="AF196" s="69">
        <v>18191527.819999997</v>
      </c>
      <c r="AG196" s="69">
        <v>3600571.0100000002</v>
      </c>
      <c r="AH196" s="81">
        <v>23376350.069999997</v>
      </c>
      <c r="AI196" s="85">
        <v>0.44604246668146585</v>
      </c>
      <c r="AJ196" s="79">
        <v>1.6288534757768718</v>
      </c>
      <c r="AK196" s="82">
        <v>2.2434854182101787</v>
      </c>
      <c r="AL196" s="69">
        <v>14568976</v>
      </c>
      <c r="AM196" s="69">
        <v>20405594.470000006</v>
      </c>
      <c r="AN196" s="69">
        <v>-5321.8</v>
      </c>
      <c r="AO196" s="69">
        <v>8650501.6399999987</v>
      </c>
      <c r="AP196" s="69">
        <v>1638639.42</v>
      </c>
      <c r="AQ196" s="69">
        <v>10283819.259999998</v>
      </c>
      <c r="AR196" s="78">
        <v>0.50397057900563069</v>
      </c>
      <c r="AS196" s="79">
        <v>1.4006196777316406</v>
      </c>
      <c r="AT196" s="82">
        <v>1.9940162101989873</v>
      </c>
      <c r="AU196" s="71">
        <v>5116835</v>
      </c>
      <c r="AV196" s="71">
        <v>26939731.779999994</v>
      </c>
      <c r="AW196" s="71">
        <v>5563862.459999999</v>
      </c>
      <c r="AX196" s="71">
        <v>2212018.6100000003</v>
      </c>
      <c r="AY196" s="71">
        <v>2128623.7200000002</v>
      </c>
      <c r="AZ196" s="77">
        <v>9904504.7899999991</v>
      </c>
      <c r="BA196" s="83">
        <v>0.36765417231633629</v>
      </c>
      <c r="BB196" s="79">
        <v>5.2649209482033319</v>
      </c>
      <c r="BC196" s="79">
        <v>6.7845871227037797</v>
      </c>
      <c r="BD196" s="154"/>
      <c r="BE196" s="112">
        <v>1803514</v>
      </c>
      <c r="BF196" s="108">
        <v>2813016.7</v>
      </c>
      <c r="BG196" s="107">
        <v>0</v>
      </c>
      <c r="BH196" s="106">
        <v>713522.08</v>
      </c>
      <c r="BI196" s="106">
        <v>807.06</v>
      </c>
      <c r="BJ196" s="88">
        <v>714329.14</v>
      </c>
      <c r="BK196" s="78">
        <v>0.25393704203746814</v>
      </c>
      <c r="BL196" s="79">
        <v>1.5597420923818723</v>
      </c>
      <c r="BM196" s="87">
        <v>1.9553708926018873</v>
      </c>
    </row>
    <row r="197" spans="1:65">
      <c r="A197" s="7">
        <v>42461</v>
      </c>
      <c r="B197" s="69">
        <v>16273453</v>
      </c>
      <c r="C197" s="69">
        <v>26885133.57</v>
      </c>
      <c r="D197" s="69">
        <v>2324859.6400000006</v>
      </c>
      <c r="E197" s="69">
        <v>6217980.3300000029</v>
      </c>
      <c r="F197" s="69">
        <v>2383964.8600000003</v>
      </c>
      <c r="G197" s="69">
        <v>10926804.830000002</v>
      </c>
      <c r="H197" s="83">
        <v>0.4064255363117395</v>
      </c>
      <c r="I197" s="79">
        <v>1.6520853668855651</v>
      </c>
      <c r="J197" s="82">
        <v>2.1770409476095827</v>
      </c>
      <c r="K197" s="69">
        <v>19918630</v>
      </c>
      <c r="L197" s="69">
        <v>40754475.050000004</v>
      </c>
      <c r="M197" s="69">
        <v>1197.6300000000001</v>
      </c>
      <c r="N197" s="69">
        <v>2125101.0099999998</v>
      </c>
      <c r="O197" s="69">
        <v>4576393.7699999996</v>
      </c>
      <c r="P197" s="77">
        <v>6702692.4099999992</v>
      </c>
      <c r="Q197" s="83">
        <v>0.16446518822231765</v>
      </c>
      <c r="R197" s="79">
        <v>2.0460480991915611</v>
      </c>
      <c r="S197" s="82">
        <v>2.1527973404797422</v>
      </c>
      <c r="T197" s="69">
        <v>8994812</v>
      </c>
      <c r="U197" s="69">
        <v>29030402.960000008</v>
      </c>
      <c r="V197" s="69">
        <v>7204876.0000000009</v>
      </c>
      <c r="W197" s="69">
        <v>1589984.7000000002</v>
      </c>
      <c r="X197" s="69">
        <v>2263371.63</v>
      </c>
      <c r="Y197" s="69">
        <v>11058232.330000002</v>
      </c>
      <c r="Z197" s="83">
        <v>0.38091900912421917</v>
      </c>
      <c r="AA197" s="79">
        <v>3.2274607807256013</v>
      </c>
      <c r="AB197" s="87">
        <v>4.2052311554705106</v>
      </c>
      <c r="AC197" s="69">
        <v>31353816</v>
      </c>
      <c r="AD197" s="69">
        <v>53471240.739999995</v>
      </c>
      <c r="AE197" s="70">
        <v>1528613.36</v>
      </c>
      <c r="AF197" s="69">
        <v>17897004.09</v>
      </c>
      <c r="AG197" s="69">
        <v>3725004.34</v>
      </c>
      <c r="AH197" s="81">
        <v>23150621.789999999</v>
      </c>
      <c r="AI197" s="85">
        <v>0.43295464009462969</v>
      </c>
      <c r="AJ197" s="79">
        <v>1.70541412694391</v>
      </c>
      <c r="AK197" s="82">
        <v>2.3249756326311286</v>
      </c>
      <c r="AL197" s="69">
        <v>14039882</v>
      </c>
      <c r="AM197" s="69">
        <v>20094892.719999995</v>
      </c>
      <c r="AN197" s="69">
        <v>58277.33</v>
      </c>
      <c r="AO197" s="69">
        <v>7964099.9000000022</v>
      </c>
      <c r="AP197" s="69">
        <v>1645028.92</v>
      </c>
      <c r="AQ197" s="69">
        <v>9667406.1500000022</v>
      </c>
      <c r="AR197" s="78">
        <v>0.48108772137799222</v>
      </c>
      <c r="AS197" s="79">
        <v>1.4312721944529161</v>
      </c>
      <c r="AT197" s="82">
        <v>2.002671386411937</v>
      </c>
      <c r="AU197" s="71">
        <v>4681022</v>
      </c>
      <c r="AV197" s="71">
        <v>26475811.239999998</v>
      </c>
      <c r="AW197" s="71">
        <v>5310028.3199999994</v>
      </c>
      <c r="AX197" s="71">
        <v>2171237.3199999998</v>
      </c>
      <c r="AY197" s="71">
        <v>2063120.31</v>
      </c>
      <c r="AZ197" s="77">
        <v>9544385.9499999993</v>
      </c>
      <c r="BA197" s="83">
        <v>0.36049456099687771</v>
      </c>
      <c r="BB197" s="79">
        <v>5.6559894911837629</v>
      </c>
      <c r="BC197" s="79">
        <v>7.254201514113797</v>
      </c>
      <c r="BD197" s="154"/>
      <c r="BE197" s="112">
        <v>1722591</v>
      </c>
      <c r="BF197" s="108">
        <v>2838225.0900000003</v>
      </c>
      <c r="BG197" s="107">
        <v>0</v>
      </c>
      <c r="BH197" s="106">
        <v>345249.08</v>
      </c>
      <c r="BI197" s="106">
        <v>831.46</v>
      </c>
      <c r="BJ197" s="88">
        <v>346080.54000000004</v>
      </c>
      <c r="BK197" s="78">
        <v>0.12193555092559626</v>
      </c>
      <c r="BL197" s="79">
        <v>1.6476488557063169</v>
      </c>
      <c r="BM197" s="87">
        <v>1.8480731467887621</v>
      </c>
    </row>
    <row r="198" spans="1:65">
      <c r="A198" s="7">
        <v>42491</v>
      </c>
      <c r="B198" s="69">
        <v>17575331</v>
      </c>
      <c r="C198" s="69">
        <v>31803223.340000004</v>
      </c>
      <c r="D198" s="69">
        <v>2422767.5499999998</v>
      </c>
      <c r="E198" s="69">
        <v>8306463.4800000004</v>
      </c>
      <c r="F198" s="69">
        <v>2716364.99</v>
      </c>
      <c r="G198" s="69">
        <v>13445596.020000001</v>
      </c>
      <c r="H198" s="83">
        <v>0.42277463124591569</v>
      </c>
      <c r="I198" s="79">
        <v>1.8095376604855979</v>
      </c>
      <c r="J198" s="82">
        <v>2.4200087252979761</v>
      </c>
      <c r="K198" s="69">
        <v>20172057</v>
      </c>
      <c r="L198" s="69">
        <v>46334780.460000001</v>
      </c>
      <c r="M198" s="69">
        <v>10.56</v>
      </c>
      <c r="N198" s="69">
        <v>2088873.1900000004</v>
      </c>
      <c r="O198" s="69">
        <v>5025009.1599999992</v>
      </c>
      <c r="P198" s="77">
        <v>7113892.9100000001</v>
      </c>
      <c r="Q198" s="83">
        <v>0.15353246177871283</v>
      </c>
      <c r="R198" s="79">
        <v>2.2969784618395637</v>
      </c>
      <c r="S198" s="82">
        <v>2.4005317955427152</v>
      </c>
      <c r="T198" s="69">
        <v>9779120</v>
      </c>
      <c r="U198" s="69">
        <v>34973570.230000004</v>
      </c>
      <c r="V198" s="69">
        <v>8654747.7400000002</v>
      </c>
      <c r="W198" s="69">
        <v>1256467.7899999998</v>
      </c>
      <c r="X198" s="69">
        <v>2848743.62</v>
      </c>
      <c r="Y198" s="69">
        <v>12759959.149999999</v>
      </c>
      <c r="Z198" s="83">
        <v>0.36484576970796717</v>
      </c>
      <c r="AA198" s="79">
        <v>3.5763514743657918</v>
      </c>
      <c r="AB198" s="87">
        <v>4.5898593902109805</v>
      </c>
      <c r="AC198" s="69">
        <v>30954971</v>
      </c>
      <c r="AD198" s="69">
        <v>58415007.979999989</v>
      </c>
      <c r="AE198" s="70">
        <v>1334904.0100000002</v>
      </c>
      <c r="AF198" s="69">
        <v>18117364.700000003</v>
      </c>
      <c r="AG198" s="69">
        <v>4329044.8500000006</v>
      </c>
      <c r="AH198" s="81">
        <v>23781313.560000006</v>
      </c>
      <c r="AI198" s="85">
        <v>0.40710965182341846</v>
      </c>
      <c r="AJ198" s="79">
        <v>1.8870961946628859</v>
      </c>
      <c r="AK198" s="82">
        <v>2.5155015228410327</v>
      </c>
      <c r="AL198" s="69">
        <v>14412715</v>
      </c>
      <c r="AM198" s="69">
        <v>23510423.050000004</v>
      </c>
      <c r="AN198" s="69">
        <v>3865.5699999999997</v>
      </c>
      <c r="AO198" s="69">
        <v>8850601.5499999989</v>
      </c>
      <c r="AP198" s="69">
        <v>1987070.2499999995</v>
      </c>
      <c r="AQ198" s="69">
        <v>10841537.369999999</v>
      </c>
      <c r="AR198" s="78">
        <v>0.46113748557153239</v>
      </c>
      <c r="AS198" s="79">
        <v>1.6312279157674321</v>
      </c>
      <c r="AT198" s="82">
        <v>2.2455790022906856</v>
      </c>
      <c r="AU198" s="71">
        <v>5054332</v>
      </c>
      <c r="AV198" s="71">
        <v>32577298.030000001</v>
      </c>
      <c r="AW198" s="71">
        <v>6378958.9900000012</v>
      </c>
      <c r="AX198" s="71">
        <v>2441100.46</v>
      </c>
      <c r="AY198" s="71">
        <v>2635574.31</v>
      </c>
      <c r="AZ198" s="77">
        <v>11455633.760000002</v>
      </c>
      <c r="BA198" s="83">
        <v>0.35164468672173671</v>
      </c>
      <c r="BB198" s="79">
        <v>6.4454210823507445</v>
      </c>
      <c r="BC198" s="79">
        <v>8.1904705666347208</v>
      </c>
      <c r="BD198" s="154"/>
      <c r="BE198" s="112">
        <v>1772573</v>
      </c>
      <c r="BF198" s="108">
        <v>3272997.66</v>
      </c>
      <c r="BG198" s="107">
        <v>0</v>
      </c>
      <c r="BH198" s="106">
        <v>347693.91</v>
      </c>
      <c r="BI198" s="106">
        <v>997.77</v>
      </c>
      <c r="BJ198" s="88">
        <v>348691.68</v>
      </c>
      <c r="BK198" s="78">
        <v>0.10653587818330429</v>
      </c>
      <c r="BL198" s="79">
        <v>1.8464670622874206</v>
      </c>
      <c r="BM198" s="87">
        <v>2.0426191587031961</v>
      </c>
    </row>
    <row r="199" spans="1:65">
      <c r="A199" s="7">
        <v>42522</v>
      </c>
      <c r="B199" s="69">
        <v>16847080</v>
      </c>
      <c r="C199" s="69">
        <v>34386393.640000008</v>
      </c>
      <c r="D199" s="69">
        <v>2612423.52</v>
      </c>
      <c r="E199" s="69">
        <v>7942226.3599999994</v>
      </c>
      <c r="F199" s="69">
        <v>2964884.19</v>
      </c>
      <c r="G199" s="69">
        <v>13519534.069999998</v>
      </c>
      <c r="H199" s="83">
        <v>0.39316522144018579</v>
      </c>
      <c r="I199" s="79">
        <v>2.0410892356420227</v>
      </c>
      <c r="J199" s="82">
        <v>2.6675865206314691</v>
      </c>
      <c r="K199" s="69">
        <v>19455607</v>
      </c>
      <c r="L199" s="69">
        <v>49915122.990000002</v>
      </c>
      <c r="M199" s="69">
        <v>5.92</v>
      </c>
      <c r="N199" s="69">
        <v>2480723.69</v>
      </c>
      <c r="O199" s="69">
        <v>5575643.5299999993</v>
      </c>
      <c r="P199" s="77">
        <v>8056373.1399999987</v>
      </c>
      <c r="Q199" s="83">
        <v>0.16140144824673702</v>
      </c>
      <c r="R199" s="79">
        <v>2.5655906284496806</v>
      </c>
      <c r="S199" s="82">
        <v>2.6930978097984815</v>
      </c>
      <c r="T199" s="69">
        <v>9109965</v>
      </c>
      <c r="U199" s="69">
        <v>35379589.289999999</v>
      </c>
      <c r="V199" s="69">
        <v>8057021.1699999999</v>
      </c>
      <c r="W199" s="69">
        <v>1443647.7199999997</v>
      </c>
      <c r="X199" s="69">
        <v>2923677.62</v>
      </c>
      <c r="Y199" s="69">
        <v>12424346.510000002</v>
      </c>
      <c r="Z199" s="83">
        <v>0.3511727173585853</v>
      </c>
      <c r="AA199" s="79">
        <v>3.8836141840281493</v>
      </c>
      <c r="AB199" s="87">
        <v>4.9265017132338054</v>
      </c>
      <c r="AC199" s="69">
        <v>30901130</v>
      </c>
      <c r="AD199" s="69">
        <v>66146677.559999995</v>
      </c>
      <c r="AE199" s="70">
        <v>1377306.5600000003</v>
      </c>
      <c r="AF199" s="69">
        <v>18276602.700000003</v>
      </c>
      <c r="AG199" s="69">
        <v>4995235.9999999991</v>
      </c>
      <c r="AH199" s="81">
        <v>24649145.260000002</v>
      </c>
      <c r="AI199" s="85">
        <v>0.37264373917558263</v>
      </c>
      <c r="AJ199" s="79">
        <v>2.1405908961905276</v>
      </c>
      <c r="AK199" s="82">
        <v>2.7766164803681934</v>
      </c>
      <c r="AL199" s="69">
        <v>13480040</v>
      </c>
      <c r="AM199" s="69">
        <v>24197597.059999995</v>
      </c>
      <c r="AN199" s="69">
        <v>0</v>
      </c>
      <c r="AO199" s="69">
        <v>8391685.0599999987</v>
      </c>
      <c r="AP199" s="69">
        <v>2088379.8399999996</v>
      </c>
      <c r="AQ199" s="69">
        <v>10480064.899999999</v>
      </c>
      <c r="AR199" s="78">
        <v>0.43310353809156293</v>
      </c>
      <c r="AS199" s="79">
        <v>1.7950686392621977</v>
      </c>
      <c r="AT199" s="82">
        <v>2.4175953572838056</v>
      </c>
      <c r="AU199" s="71">
        <v>5051122</v>
      </c>
      <c r="AV199" s="71">
        <v>32990139.240000002</v>
      </c>
      <c r="AW199" s="71">
        <v>6303151.2400000012</v>
      </c>
      <c r="AX199" s="71">
        <v>2462287.4700000002</v>
      </c>
      <c r="AY199" s="71">
        <v>2678684.08</v>
      </c>
      <c r="AZ199" s="77">
        <v>11444122.790000001</v>
      </c>
      <c r="BA199" s="83">
        <v>0.34689525578370978</v>
      </c>
      <c r="BB199" s="79">
        <v>6.5312497381769834</v>
      </c>
      <c r="BC199" s="79">
        <v>8.2665946199676039</v>
      </c>
      <c r="BD199" s="154"/>
      <c r="BE199" s="112">
        <v>1703161</v>
      </c>
      <c r="BF199" s="108">
        <v>3327233.5900000003</v>
      </c>
      <c r="BG199" s="107">
        <v>0</v>
      </c>
      <c r="BH199" s="106">
        <v>349661.91</v>
      </c>
      <c r="BI199" s="106">
        <v>924.85</v>
      </c>
      <c r="BJ199" s="88">
        <v>350586.75999999995</v>
      </c>
      <c r="BK199" s="78">
        <v>0.10536884487271599</v>
      </c>
      <c r="BL199" s="79">
        <v>1.9535637499919269</v>
      </c>
      <c r="BM199" s="87">
        <v>2.1588654859992689</v>
      </c>
    </row>
    <row r="200" spans="1:65">
      <c r="A200" s="7">
        <v>42565</v>
      </c>
      <c r="B200" s="69">
        <v>18092036</v>
      </c>
      <c r="C200" s="69">
        <v>47497794.719999984</v>
      </c>
      <c r="D200" s="69">
        <v>3212652.8</v>
      </c>
      <c r="E200" s="69">
        <v>8935966.1000000034</v>
      </c>
      <c r="F200" s="69">
        <v>4346117.1500000032</v>
      </c>
      <c r="G200" s="69">
        <v>16494736.050000004</v>
      </c>
      <c r="H200" s="83">
        <v>0.34727372391153427</v>
      </c>
      <c r="I200" s="79">
        <v>2.6253427043810871</v>
      </c>
      <c r="J200" s="82">
        <v>3.2968325742884872</v>
      </c>
      <c r="K200" s="69">
        <v>21760001</v>
      </c>
      <c r="L200" s="69">
        <v>59899334.019999988</v>
      </c>
      <c r="M200" s="69">
        <v>-136.1</v>
      </c>
      <c r="N200" s="69">
        <v>2534527.6199999987</v>
      </c>
      <c r="O200" s="69">
        <v>6591027.6800000006</v>
      </c>
      <c r="P200" s="77">
        <v>9125419.1999999993</v>
      </c>
      <c r="Q200" s="83">
        <v>0.15234592085703461</v>
      </c>
      <c r="R200" s="79">
        <v>2.7527266207386658</v>
      </c>
      <c r="S200" s="82">
        <v>2.869196813915587</v>
      </c>
      <c r="T200" s="69">
        <v>9566569</v>
      </c>
      <c r="U200" s="69">
        <v>35591569.570000015</v>
      </c>
      <c r="V200" s="69">
        <v>8715816.870000001</v>
      </c>
      <c r="W200" s="69">
        <v>2958067.52</v>
      </c>
      <c r="X200" s="69">
        <v>2730984.21</v>
      </c>
      <c r="Y200" s="69">
        <v>14404868.600000001</v>
      </c>
      <c r="Z200" s="83">
        <v>0.40472698377825417</v>
      </c>
      <c r="AA200" s="79">
        <v>3.7204111076813446</v>
      </c>
      <c r="AB200" s="87">
        <v>4.9406902265587602</v>
      </c>
      <c r="AC200" s="69">
        <v>31120037</v>
      </c>
      <c r="AD200" s="69">
        <v>86236164.710000023</v>
      </c>
      <c r="AE200" s="70">
        <v>1615909.6800000004</v>
      </c>
      <c r="AF200" s="69">
        <v>18619026.729999993</v>
      </c>
      <c r="AG200" s="69">
        <v>7352702.7800000012</v>
      </c>
      <c r="AH200" s="81">
        <v>27587639.189999994</v>
      </c>
      <c r="AI200" s="85">
        <v>0.31990800243463174</v>
      </c>
      <c r="AJ200" s="79">
        <v>2.7710816895879664</v>
      </c>
      <c r="AK200" s="82">
        <v>3.4213038088611532</v>
      </c>
      <c r="AL200" s="69">
        <v>14204459</v>
      </c>
      <c r="AM200" s="69">
        <v>33674755.999999993</v>
      </c>
      <c r="AN200" s="69">
        <v>0</v>
      </c>
      <c r="AO200" s="69">
        <v>9544577.1400000043</v>
      </c>
      <c r="AP200" s="69">
        <v>3039857.2600000002</v>
      </c>
      <c r="AQ200" s="69">
        <v>12584434.400000004</v>
      </c>
      <c r="AR200" s="78">
        <v>0.37370528831745675</v>
      </c>
      <c r="AS200" s="79">
        <v>2.3707172515334793</v>
      </c>
      <c r="AT200" s="82">
        <v>3.0426595718992187</v>
      </c>
      <c r="AU200" s="71">
        <v>4614696</v>
      </c>
      <c r="AV200" s="71">
        <v>29733686.25999999</v>
      </c>
      <c r="AW200" s="71">
        <v>4798575.9300000016</v>
      </c>
      <c r="AX200" s="71">
        <v>3113692.2399999993</v>
      </c>
      <c r="AY200" s="71">
        <v>2671915.66</v>
      </c>
      <c r="AZ200" s="77">
        <v>10584183.830000002</v>
      </c>
      <c r="BA200" s="83">
        <v>0.35596608296222754</v>
      </c>
      <c r="BB200" s="79">
        <v>6.4432600240622548</v>
      </c>
      <c r="BC200" s="79">
        <v>8.1578406096522915</v>
      </c>
      <c r="BD200" s="154"/>
      <c r="BE200" s="112">
        <v>1764783</v>
      </c>
      <c r="BF200" s="108">
        <v>4665283.3500000006</v>
      </c>
      <c r="BG200" s="107">
        <v>0</v>
      </c>
      <c r="BH200" s="106">
        <v>257223.99</v>
      </c>
      <c r="BI200" s="106">
        <v>1362.36</v>
      </c>
      <c r="BJ200" s="88">
        <v>258586.34999999998</v>
      </c>
      <c r="BK200" s="78">
        <v>5.5427790897202407E-2</v>
      </c>
      <c r="BL200" s="79">
        <v>2.6435450420816613</v>
      </c>
      <c r="BM200" s="87">
        <v>2.7892989336366005</v>
      </c>
    </row>
    <row r="201" spans="1:65">
      <c r="A201" s="7">
        <v>42597</v>
      </c>
      <c r="B201" s="69">
        <v>18493866</v>
      </c>
      <c r="C201" s="69">
        <v>49154433.340000004</v>
      </c>
      <c r="D201" s="69">
        <v>3505190.82</v>
      </c>
      <c r="E201" s="69">
        <v>8433290.2799999975</v>
      </c>
      <c r="F201" s="69">
        <v>4563246.2599999979</v>
      </c>
      <c r="G201" s="69">
        <v>16501727.359999996</v>
      </c>
      <c r="H201" s="83">
        <v>0.33571188270766861</v>
      </c>
      <c r="I201" s="79">
        <v>2.6578776627882998</v>
      </c>
      <c r="J201" s="82">
        <v>3.3034150047372464</v>
      </c>
      <c r="K201" s="69">
        <v>22458641</v>
      </c>
      <c r="L201" s="69">
        <v>61414364.419999972</v>
      </c>
      <c r="M201" s="69">
        <v>-418.43999999999994</v>
      </c>
      <c r="N201" s="69">
        <v>2868014.59</v>
      </c>
      <c r="O201" s="69">
        <v>6651042.9299999997</v>
      </c>
      <c r="P201" s="77">
        <v>9518639.0800000001</v>
      </c>
      <c r="Q201" s="83">
        <v>0.15499043537931975</v>
      </c>
      <c r="R201" s="79">
        <v>2.7345539037736066</v>
      </c>
      <c r="S201" s="82">
        <v>2.8622373263814129</v>
      </c>
      <c r="T201" s="69">
        <v>9498067</v>
      </c>
      <c r="U201" s="69">
        <v>34937269.749999993</v>
      </c>
      <c r="V201" s="69">
        <v>9246818.0299999993</v>
      </c>
      <c r="W201" s="69">
        <v>2972069.56</v>
      </c>
      <c r="X201" s="69">
        <v>2581587.14</v>
      </c>
      <c r="Y201" s="69">
        <v>14800474.73</v>
      </c>
      <c r="Z201" s="83">
        <v>0.42362997555067977</v>
      </c>
      <c r="AA201" s="79">
        <v>3.6783557907098352</v>
      </c>
      <c r="AB201" s="87">
        <v>4.9648162452423206</v>
      </c>
      <c r="AC201" s="69">
        <v>32177957</v>
      </c>
      <c r="AD201" s="69">
        <v>88731693.13000004</v>
      </c>
      <c r="AE201" s="70">
        <v>1675886.7100000004</v>
      </c>
      <c r="AF201" s="69">
        <v>19359393.249999996</v>
      </c>
      <c r="AG201" s="69">
        <v>7595042.3499999996</v>
      </c>
      <c r="AH201" s="81">
        <v>28630322.309999995</v>
      </c>
      <c r="AI201" s="85">
        <v>0.32266173787593522</v>
      </c>
      <c r="AJ201" s="79">
        <v>2.7575303531544915</v>
      </c>
      <c r="AK201" s="82">
        <v>3.4112474291018549</v>
      </c>
      <c r="AL201" s="69">
        <v>14700934</v>
      </c>
      <c r="AM201" s="69">
        <v>34497679.130000003</v>
      </c>
      <c r="AN201" s="69">
        <v>2142.44</v>
      </c>
      <c r="AO201" s="69">
        <v>9541496.3400000036</v>
      </c>
      <c r="AP201" s="69">
        <v>3109069.1899999995</v>
      </c>
      <c r="AQ201" s="69">
        <v>12652707.970000003</v>
      </c>
      <c r="AR201" s="78">
        <v>0.3667698317420115</v>
      </c>
      <c r="AS201" s="79">
        <v>2.3466317942791934</v>
      </c>
      <c r="AT201" s="82">
        <v>2.9958176745776837</v>
      </c>
      <c r="AU201" s="71">
        <v>4761636</v>
      </c>
      <c r="AV201" s="71">
        <v>30695237.809999987</v>
      </c>
      <c r="AW201" s="71">
        <v>4985000.5399999991</v>
      </c>
      <c r="AX201" s="71">
        <v>3108688.2899999996</v>
      </c>
      <c r="AY201" s="71">
        <v>2807306.9600000014</v>
      </c>
      <c r="AZ201" s="77">
        <v>10900995.789999999</v>
      </c>
      <c r="BA201" s="83">
        <v>0.35513638491664135</v>
      </c>
      <c r="BB201" s="79">
        <v>6.4463637728713383</v>
      </c>
      <c r="BC201" s="79">
        <v>8.1461343622234015</v>
      </c>
      <c r="BD201" s="154"/>
      <c r="BE201" s="112">
        <v>1757717</v>
      </c>
      <c r="BF201" s="108">
        <v>4519185.91</v>
      </c>
      <c r="BG201" s="107">
        <v>0</v>
      </c>
      <c r="BH201" s="106">
        <v>299370.73</v>
      </c>
      <c r="BI201" s="106">
        <v>1275.77</v>
      </c>
      <c r="BJ201" s="88">
        <v>300646.5</v>
      </c>
      <c r="BK201" s="78">
        <v>6.6526694406338335E-2</v>
      </c>
      <c r="BL201" s="79">
        <v>2.571054333547437</v>
      </c>
      <c r="BM201" s="87">
        <v>2.7413722686871669</v>
      </c>
    </row>
    <row r="202" spans="1:65">
      <c r="A202" s="7">
        <v>42629</v>
      </c>
      <c r="B202" s="69">
        <v>17108481</v>
      </c>
      <c r="C202" s="69">
        <v>46084574.019999996</v>
      </c>
      <c r="D202" s="69">
        <v>3315737.5099999993</v>
      </c>
      <c r="E202" s="69">
        <v>8421383.459999999</v>
      </c>
      <c r="F202" s="69">
        <v>4493997.129999999</v>
      </c>
      <c r="G202" s="69">
        <v>16231118.099999998</v>
      </c>
      <c r="H202" s="83">
        <v>0.35220284542406627</v>
      </c>
      <c r="I202" s="79">
        <v>2.6936683636612742</v>
      </c>
      <c r="J202" s="82">
        <v>3.3797094546266262</v>
      </c>
      <c r="K202" s="69">
        <v>22174160</v>
      </c>
      <c r="L202" s="69">
        <v>65100479.209999993</v>
      </c>
      <c r="M202" s="69">
        <v>0</v>
      </c>
      <c r="N202" s="69">
        <v>2606559.73</v>
      </c>
      <c r="O202" s="69">
        <v>6808042.0300000003</v>
      </c>
      <c r="P202" s="77">
        <v>9414601.7599999998</v>
      </c>
      <c r="Q202" s="83">
        <v>0.14461647401443145</v>
      </c>
      <c r="R202" s="79">
        <v>2.9358712668258908</v>
      </c>
      <c r="S202" s="82">
        <v>3.0534206905695638</v>
      </c>
      <c r="T202" s="69">
        <v>9022406</v>
      </c>
      <c r="U202" s="69">
        <v>35486513.960000001</v>
      </c>
      <c r="V202" s="69">
        <v>9050075.8200000022</v>
      </c>
      <c r="W202" s="69">
        <v>3011260.9299999997</v>
      </c>
      <c r="X202" s="69">
        <v>2721778.9200000004</v>
      </c>
      <c r="Y202" s="69">
        <v>14783115.670000002</v>
      </c>
      <c r="Z202" s="83">
        <v>0.41658404899008572</v>
      </c>
      <c r="AA202" s="79">
        <v>3.9331541896917521</v>
      </c>
      <c r="AB202" s="87">
        <v>5.2699746287187699</v>
      </c>
      <c r="AC202" s="69">
        <v>31160655</v>
      </c>
      <c r="AD202" s="69">
        <v>88318077.829999983</v>
      </c>
      <c r="AE202" s="70">
        <v>1634998.3699999996</v>
      </c>
      <c r="AF202" s="69">
        <v>18927761.280000001</v>
      </c>
      <c r="AG202" s="69">
        <v>7534846.0499999998</v>
      </c>
      <c r="AH202" s="81">
        <v>28097605.700000003</v>
      </c>
      <c r="AI202" s="85">
        <v>0.31814104643540803</v>
      </c>
      <c r="AJ202" s="79">
        <v>2.8342818156421932</v>
      </c>
      <c r="AK202" s="82">
        <v>3.4941767905713146</v>
      </c>
      <c r="AL202" s="69">
        <v>14278019</v>
      </c>
      <c r="AM202" s="69">
        <v>34671360.749999993</v>
      </c>
      <c r="AN202" s="69">
        <v>27.47</v>
      </c>
      <c r="AO202" s="69">
        <v>9527079.8799999952</v>
      </c>
      <c r="AP202" s="69">
        <v>3127000.7899999996</v>
      </c>
      <c r="AQ202" s="69">
        <v>12654108.139999995</v>
      </c>
      <c r="AR202" s="78">
        <v>0.36497293057642677</v>
      </c>
      <c r="AS202" s="79">
        <v>2.4283033066421886</v>
      </c>
      <c r="AT202" s="82">
        <v>3.0955602524411816</v>
      </c>
      <c r="AU202" s="71">
        <v>4639008</v>
      </c>
      <c r="AV202" s="71">
        <v>31912200.160000008</v>
      </c>
      <c r="AW202" s="71">
        <v>5104286.9200000009</v>
      </c>
      <c r="AX202" s="71">
        <v>3029401.4200000004</v>
      </c>
      <c r="AY202" s="71">
        <v>2924060.5700000003</v>
      </c>
      <c r="AZ202" s="77">
        <v>11057748.910000002</v>
      </c>
      <c r="BA202" s="83">
        <v>0.34650537582990643</v>
      </c>
      <c r="BB202" s="79">
        <v>6.8791000489759897</v>
      </c>
      <c r="BC202" s="79">
        <v>8.632424971028291</v>
      </c>
      <c r="BD202" s="154"/>
      <c r="BE202" s="112">
        <v>1701808</v>
      </c>
      <c r="BF202" s="108">
        <v>4619502.5200000005</v>
      </c>
      <c r="BG202" s="107">
        <v>0</v>
      </c>
      <c r="BH202" s="106">
        <v>289920.65999999997</v>
      </c>
      <c r="BI202" s="106">
        <v>1298.04</v>
      </c>
      <c r="BJ202" s="88">
        <v>291218.69999999995</v>
      </c>
      <c r="BK202" s="78">
        <v>6.3041138897354673E-2</v>
      </c>
      <c r="BL202" s="79">
        <v>2.7144675074979085</v>
      </c>
      <c r="BM202" s="87">
        <v>2.8848278889275409</v>
      </c>
    </row>
    <row r="203" spans="1:65">
      <c r="A203" s="7">
        <v>42661</v>
      </c>
      <c r="B203" s="69">
        <v>18135401</v>
      </c>
      <c r="C203" s="69">
        <v>50585012.100000016</v>
      </c>
      <c r="D203" s="69">
        <v>3564613.5500000003</v>
      </c>
      <c r="E203" s="69">
        <v>8736254.5099999979</v>
      </c>
      <c r="F203" s="69">
        <v>5000687.72</v>
      </c>
      <c r="G203" s="69">
        <v>17301555.779999997</v>
      </c>
      <c r="H203" s="83">
        <v>0.34202929013433986</v>
      </c>
      <c r="I203" s="79">
        <v>2.7892965862734447</v>
      </c>
      <c r="J203" s="82">
        <v>3.4675759394567569</v>
      </c>
      <c r="K203" s="69">
        <v>23929110</v>
      </c>
      <c r="L203" s="69">
        <v>76363801.679999992</v>
      </c>
      <c r="M203" s="69">
        <v>1251.0700000000002</v>
      </c>
      <c r="N203" s="69">
        <v>3013957.19</v>
      </c>
      <c r="O203" s="69">
        <v>7942742.3699999982</v>
      </c>
      <c r="P203" s="77">
        <v>10957950.629999999</v>
      </c>
      <c r="Q203" s="83">
        <v>0.14349666188594082</v>
      </c>
      <c r="R203" s="79">
        <v>3.1912512283156369</v>
      </c>
      <c r="S203" s="82">
        <v>3.3172570956462644</v>
      </c>
      <c r="T203" s="69">
        <v>8499901</v>
      </c>
      <c r="U203" s="69">
        <v>43788583.999999993</v>
      </c>
      <c r="V203" s="69">
        <v>9229195.4100000001</v>
      </c>
      <c r="W203" s="69">
        <v>3483854.83</v>
      </c>
      <c r="X203" s="69">
        <v>3637967.7199999997</v>
      </c>
      <c r="Y203" s="69">
        <v>16351017.960000001</v>
      </c>
      <c r="Z203" s="83">
        <v>0.37340823717889582</v>
      </c>
      <c r="AA203" s="79">
        <v>5.151658119312212</v>
      </c>
      <c r="AB203" s="87">
        <v>6.6473285088849856</v>
      </c>
      <c r="AC203" s="69">
        <v>32291904</v>
      </c>
      <c r="AD203" s="69">
        <v>92922569.75999999</v>
      </c>
      <c r="AE203" s="70">
        <v>1755765.2700000005</v>
      </c>
      <c r="AF203" s="69">
        <v>18944092.619999997</v>
      </c>
      <c r="AG203" s="69">
        <v>8188981.54</v>
      </c>
      <c r="AH203" s="81">
        <v>28888839.429999996</v>
      </c>
      <c r="AI203" s="85">
        <v>0.31089152511186424</v>
      </c>
      <c r="AJ203" s="79">
        <v>2.8775810110174982</v>
      </c>
      <c r="AK203" s="82">
        <v>3.5186041569428665</v>
      </c>
      <c r="AL203" s="69">
        <v>14576394</v>
      </c>
      <c r="AM203" s="69">
        <v>36442795.329999998</v>
      </c>
      <c r="AN203" s="69">
        <v>0</v>
      </c>
      <c r="AO203" s="69">
        <v>9848265.0599999968</v>
      </c>
      <c r="AP203" s="69">
        <v>3297838.53</v>
      </c>
      <c r="AQ203" s="69">
        <v>13146103.589999996</v>
      </c>
      <c r="AR203" s="78">
        <v>0.36073258022493188</v>
      </c>
      <c r="AS203" s="79">
        <v>2.5001241960117158</v>
      </c>
      <c r="AT203" s="82">
        <v>3.1757552924269192</v>
      </c>
      <c r="AU203" s="71">
        <v>7507272</v>
      </c>
      <c r="AV203" s="71">
        <v>40690903.340000011</v>
      </c>
      <c r="AW203" s="71">
        <v>6318946.330000001</v>
      </c>
      <c r="AX203" s="71">
        <v>3393364.4400000004</v>
      </c>
      <c r="AY203" s="71">
        <v>3790164.2800000007</v>
      </c>
      <c r="AZ203" s="77">
        <v>13502475.050000003</v>
      </c>
      <c r="BA203" s="83">
        <v>0.3318303095209682</v>
      </c>
      <c r="BB203" s="79">
        <v>5.4201983543422978</v>
      </c>
      <c r="BC203" s="79">
        <v>6.7139187323970688</v>
      </c>
      <c r="BD203" s="154"/>
      <c r="BE203" s="112">
        <v>1750334</v>
      </c>
      <c r="BF203" s="108">
        <v>4859389.09</v>
      </c>
      <c r="BG203" s="107">
        <v>0</v>
      </c>
      <c r="BH203" s="106">
        <v>333658.5</v>
      </c>
      <c r="BI203" s="106">
        <v>1394.86</v>
      </c>
      <c r="BJ203" s="88">
        <v>335053.36</v>
      </c>
      <c r="BK203" s="78">
        <v>6.8949687665368645E-2</v>
      </c>
      <c r="BL203" s="79">
        <v>2.7762638959192931</v>
      </c>
      <c r="BM203" s="87">
        <v>2.9668895136585358</v>
      </c>
    </row>
    <row r="204" spans="1:65">
      <c r="A204" s="7">
        <v>42693</v>
      </c>
      <c r="B204" s="69">
        <v>17406942</v>
      </c>
      <c r="C204" s="69">
        <v>43301861.000000015</v>
      </c>
      <c r="D204" s="69">
        <v>3346426.2200000007</v>
      </c>
      <c r="E204" s="69">
        <v>8860287.8399999999</v>
      </c>
      <c r="F204" s="69">
        <v>4183730.2799999993</v>
      </c>
      <c r="G204" s="69">
        <v>16390444.34</v>
      </c>
      <c r="H204" s="83">
        <v>0.37851593352996987</v>
      </c>
      <c r="I204" s="79">
        <v>2.487620226459077</v>
      </c>
      <c r="J204" s="82">
        <v>3.1888757404947992</v>
      </c>
      <c r="K204" s="69">
        <v>22743723</v>
      </c>
      <c r="L204" s="69">
        <v>62482377.090000004</v>
      </c>
      <c r="M204" s="69">
        <v>0</v>
      </c>
      <c r="N204" s="69">
        <v>2837041.8099999991</v>
      </c>
      <c r="O204" s="69">
        <v>6578863.959999999</v>
      </c>
      <c r="P204" s="77">
        <v>9415905.7699999977</v>
      </c>
      <c r="Q204" s="83">
        <v>0.15069698383013291</v>
      </c>
      <c r="R204" s="79">
        <v>2.7472361094971127</v>
      </c>
      <c r="S204" s="82">
        <v>2.8719756611527498</v>
      </c>
      <c r="T204" s="69">
        <v>9220450</v>
      </c>
      <c r="U204" s="69">
        <v>36585932.339999989</v>
      </c>
      <c r="V204" s="69">
        <v>8837267.7599999998</v>
      </c>
      <c r="W204" s="69">
        <v>3503914.8000000003</v>
      </c>
      <c r="X204" s="69">
        <v>2897758.14</v>
      </c>
      <c r="Y204" s="69">
        <v>15238940.700000001</v>
      </c>
      <c r="Z204" s="83">
        <v>0.41652459634981126</v>
      </c>
      <c r="AA204" s="79">
        <v>3.9679117982311047</v>
      </c>
      <c r="AB204" s="87">
        <v>5.3063695264330901</v>
      </c>
      <c r="AC204" s="69">
        <v>29802400</v>
      </c>
      <c r="AD204" s="69">
        <v>77989668.010000005</v>
      </c>
      <c r="AE204" s="70">
        <v>1927153.18</v>
      </c>
      <c r="AF204" s="69">
        <v>18057745.510000002</v>
      </c>
      <c r="AG204" s="69">
        <v>6460354.25</v>
      </c>
      <c r="AH204" s="81">
        <v>26445252.940000001</v>
      </c>
      <c r="AI204" s="85">
        <v>0.33908662025089187</v>
      </c>
      <c r="AJ204" s="79">
        <v>2.6168921969371595</v>
      </c>
      <c r="AK204" s="82">
        <v>3.2874723747080776</v>
      </c>
      <c r="AL204" s="69">
        <v>13737942</v>
      </c>
      <c r="AM204" s="69">
        <v>31050214.120000001</v>
      </c>
      <c r="AN204" s="69">
        <v>-23379.200000000001</v>
      </c>
      <c r="AO204" s="69">
        <v>8649889.0600000005</v>
      </c>
      <c r="AP204" s="69">
        <v>2785356.6600000006</v>
      </c>
      <c r="AQ204" s="69">
        <v>11411866.520000001</v>
      </c>
      <c r="AR204" s="78">
        <v>0.3675293985380092</v>
      </c>
      <c r="AS204" s="79">
        <v>2.2601794446358849</v>
      </c>
      <c r="AT204" s="82">
        <v>2.88811264307274</v>
      </c>
      <c r="AU204" s="71">
        <v>5314864</v>
      </c>
      <c r="AV204" s="71">
        <v>34699089.800000012</v>
      </c>
      <c r="AW204" s="71">
        <v>5281996.4399999985</v>
      </c>
      <c r="AX204" s="71">
        <v>3486477.9300000006</v>
      </c>
      <c r="AY204" s="71">
        <v>3129889.54</v>
      </c>
      <c r="AZ204" s="77">
        <v>11898363.91</v>
      </c>
      <c r="BA204" s="83">
        <v>0.34290132618982982</v>
      </c>
      <c r="BB204" s="79">
        <v>6.5286881846835616</v>
      </c>
      <c r="BC204" s="79">
        <v>8.1784903941098044</v>
      </c>
      <c r="BD204" s="154"/>
      <c r="BE204" s="112">
        <v>1683162</v>
      </c>
      <c r="BF204" s="108">
        <v>4313589.12</v>
      </c>
      <c r="BG204" s="107">
        <v>0</v>
      </c>
      <c r="BH204" s="106">
        <v>322283.14</v>
      </c>
      <c r="BI204" s="106">
        <v>1242.58</v>
      </c>
      <c r="BJ204" s="88">
        <v>323525.72000000003</v>
      </c>
      <c r="BK204" s="78">
        <v>7.500151521153689E-2</v>
      </c>
      <c r="BL204" s="79">
        <v>2.5627890363494426</v>
      </c>
      <c r="BM204" s="87">
        <v>2.7542638557667058</v>
      </c>
    </row>
    <row r="205" spans="1:65">
      <c r="A205" s="7">
        <v>42725</v>
      </c>
      <c r="B205" s="69">
        <v>17832725</v>
      </c>
      <c r="C205" s="69">
        <v>56754765.670000002</v>
      </c>
      <c r="D205" s="69">
        <v>3617663.4699999997</v>
      </c>
      <c r="E205" s="69">
        <v>8819159.9199999962</v>
      </c>
      <c r="F205" s="69">
        <v>5808614.0599999996</v>
      </c>
      <c r="G205" s="69">
        <v>18245437.449999996</v>
      </c>
      <c r="H205" s="83">
        <v>0.32147850906632058</v>
      </c>
      <c r="I205" s="79">
        <v>3.1826187904540668</v>
      </c>
      <c r="J205" s="82">
        <v>3.8800345465990196</v>
      </c>
      <c r="K205" s="69">
        <v>23032394</v>
      </c>
      <c r="L205" s="69">
        <v>85471009.099999979</v>
      </c>
      <c r="M205" s="69">
        <v>820.21</v>
      </c>
      <c r="N205" s="69">
        <v>3132139.73</v>
      </c>
      <c r="O205" s="69">
        <v>8953403.1599999983</v>
      </c>
      <c r="P205" s="77">
        <v>12086363.099999998</v>
      </c>
      <c r="Q205" s="83">
        <v>0.14140892013874679</v>
      </c>
      <c r="R205" s="79">
        <v>3.7109042637947223</v>
      </c>
      <c r="S205" s="82">
        <v>3.8469283323305419</v>
      </c>
      <c r="T205" s="69">
        <v>9818272</v>
      </c>
      <c r="U205" s="69">
        <v>47104044.219999991</v>
      </c>
      <c r="V205" s="69">
        <v>9696611.5399999972</v>
      </c>
      <c r="W205" s="69">
        <v>3659846.9999999995</v>
      </c>
      <c r="X205" s="69">
        <v>4074769.2900000005</v>
      </c>
      <c r="Y205" s="69">
        <v>17431227.829999998</v>
      </c>
      <c r="Z205" s="83">
        <v>0.37005798798479478</v>
      </c>
      <c r="AA205" s="79">
        <v>4.797590066765312</v>
      </c>
      <c r="AB205" s="87">
        <v>6.1579576080190073</v>
      </c>
      <c r="AC205" s="69">
        <v>29766125</v>
      </c>
      <c r="AD205" s="69">
        <v>103236878.73999998</v>
      </c>
      <c r="AE205" s="70">
        <v>1869846.52</v>
      </c>
      <c r="AF205" s="69">
        <v>18678176.720000006</v>
      </c>
      <c r="AG205" s="69">
        <v>9137701.75</v>
      </c>
      <c r="AH205" s="81">
        <v>29685724.990000006</v>
      </c>
      <c r="AI205" s="85">
        <v>0.28754961746531404</v>
      </c>
      <c r="AJ205" s="79">
        <v>3.4682673253572638</v>
      </c>
      <c r="AK205" s="82">
        <v>4.1585830194558406</v>
      </c>
      <c r="AL205" s="69">
        <v>13895921</v>
      </c>
      <c r="AM205" s="69">
        <v>40983141.539999999</v>
      </c>
      <c r="AN205" s="69">
        <v>38.980000000000004</v>
      </c>
      <c r="AO205" s="69">
        <v>9587110.0699999984</v>
      </c>
      <c r="AP205" s="69">
        <v>3824603.0300000007</v>
      </c>
      <c r="AQ205" s="69">
        <v>13411752.08</v>
      </c>
      <c r="AR205" s="78">
        <v>0.32725046387451734</v>
      </c>
      <c r="AS205" s="79">
        <v>2.9492929284787959</v>
      </c>
      <c r="AT205" s="82">
        <v>3.6392183425625402</v>
      </c>
      <c r="AU205" s="71">
        <v>5041669</v>
      </c>
      <c r="AV205" s="71">
        <v>42031971.18999999</v>
      </c>
      <c r="AW205" s="71">
        <v>6212131.0999999996</v>
      </c>
      <c r="AX205" s="71">
        <v>3385100.7800000007</v>
      </c>
      <c r="AY205" s="71">
        <v>3892036.8800000004</v>
      </c>
      <c r="AZ205" s="77">
        <v>13489268.760000002</v>
      </c>
      <c r="BA205" s="83">
        <v>0.32092876869903481</v>
      </c>
      <c r="BB205" s="79">
        <v>8.3369160470471169</v>
      </c>
      <c r="BC205" s="79">
        <v>10.240498348860267</v>
      </c>
      <c r="BD205" s="154"/>
      <c r="BE205" s="112">
        <v>1717066</v>
      </c>
      <c r="BF205" s="108">
        <v>5449203.7199999997</v>
      </c>
      <c r="BG205" s="107">
        <v>0</v>
      </c>
      <c r="BH205" s="106">
        <v>258134.52</v>
      </c>
      <c r="BI205" s="106">
        <v>1575.74</v>
      </c>
      <c r="BJ205" s="88">
        <v>259710.25999999998</v>
      </c>
      <c r="BK205" s="78">
        <v>4.7660222180131669E-2</v>
      </c>
      <c r="BL205" s="79">
        <v>3.1735551924037861</v>
      </c>
      <c r="BM205" s="87">
        <v>3.3238898446536123</v>
      </c>
    </row>
    <row r="206" spans="1:65">
      <c r="A206" s="7">
        <v>42757</v>
      </c>
      <c r="B206" s="69">
        <v>17210708</v>
      </c>
      <c r="C206" s="69">
        <v>60047852.360000007</v>
      </c>
      <c r="D206" s="69">
        <v>3745205.1899999995</v>
      </c>
      <c r="E206" s="69">
        <v>9048017.0199999977</v>
      </c>
      <c r="F206" s="69">
        <v>6094866.7100000018</v>
      </c>
      <c r="G206" s="69">
        <v>18888088.919999998</v>
      </c>
      <c r="H206" s="83">
        <v>0.31455061551180508</v>
      </c>
      <c r="I206" s="79">
        <v>3.4889821127637517</v>
      </c>
      <c r="J206" s="82">
        <v>4.232311336058924</v>
      </c>
      <c r="K206" s="69">
        <v>23369476</v>
      </c>
      <c r="L206" s="69">
        <v>90078863.719999969</v>
      </c>
      <c r="M206" s="69">
        <v>8.76</v>
      </c>
      <c r="N206" s="69">
        <v>3220067.1499999994</v>
      </c>
      <c r="O206" s="69">
        <v>9401020.2699999996</v>
      </c>
      <c r="P206" s="77">
        <v>12621096.18</v>
      </c>
      <c r="Q206" s="83">
        <v>0.14011162728729859</v>
      </c>
      <c r="R206" s="79">
        <v>3.854552139722772</v>
      </c>
      <c r="S206" s="82">
        <v>3.9923419605129351</v>
      </c>
      <c r="T206" s="69">
        <v>9580009</v>
      </c>
      <c r="U206" s="69">
        <v>46023739.320000008</v>
      </c>
      <c r="V206" s="69">
        <v>9391786.0999999996</v>
      </c>
      <c r="W206" s="69">
        <v>3375130.1199999992</v>
      </c>
      <c r="X206" s="69">
        <v>3944634.3600000003</v>
      </c>
      <c r="Y206" s="69">
        <v>16711550.579999998</v>
      </c>
      <c r="Z206" s="83">
        <v>0.36310718831005223</v>
      </c>
      <c r="AA206" s="79">
        <v>4.8041436412011729</v>
      </c>
      <c r="AB206" s="87">
        <v>6.1368058777397811</v>
      </c>
      <c r="AC206" s="69">
        <v>28808299</v>
      </c>
      <c r="AD206" s="69">
        <v>103500405.08000003</v>
      </c>
      <c r="AE206" s="70">
        <v>2125674.5</v>
      </c>
      <c r="AF206" s="69">
        <v>17717845.640000004</v>
      </c>
      <c r="AG206" s="69">
        <v>9251393.4499999993</v>
      </c>
      <c r="AH206" s="81">
        <v>29094913.590000004</v>
      </c>
      <c r="AI206" s="85">
        <v>0.28110917602217367</v>
      </c>
      <c r="AJ206" s="79">
        <v>3.5927287855489154</v>
      </c>
      <c r="AK206" s="82">
        <v>4.2815414134656136</v>
      </c>
      <c r="AL206" s="69">
        <v>12962254</v>
      </c>
      <c r="AM206" s="69">
        <v>40831865.609999992</v>
      </c>
      <c r="AN206" s="69">
        <v>0</v>
      </c>
      <c r="AO206" s="69">
        <v>9270128.3400000017</v>
      </c>
      <c r="AP206" s="69">
        <v>3836143.44</v>
      </c>
      <c r="AQ206" s="69">
        <v>13106271.780000001</v>
      </c>
      <c r="AR206" s="78">
        <v>0.32098145857901211</v>
      </c>
      <c r="AS206" s="79">
        <v>3.150059056858475</v>
      </c>
      <c r="AT206" s="82">
        <v>3.8652223563895598</v>
      </c>
      <c r="AU206" s="71">
        <v>6500175</v>
      </c>
      <c r="AV206" s="71">
        <v>41722659.599999994</v>
      </c>
      <c r="AW206" s="71">
        <v>5978662.7799999993</v>
      </c>
      <c r="AX206" s="71">
        <v>3249299.3399999994</v>
      </c>
      <c r="AY206" s="71">
        <v>3892692.1500000004</v>
      </c>
      <c r="AZ206" s="77">
        <v>13120654.27</v>
      </c>
      <c r="BA206" s="83">
        <v>0.31447310396291234</v>
      </c>
      <c r="BB206" s="79">
        <v>6.4186978965950905</v>
      </c>
      <c r="BC206" s="79">
        <v>7.8383461552958176</v>
      </c>
      <c r="BD206" s="154"/>
      <c r="BE206" s="112">
        <v>1703077</v>
      </c>
      <c r="BF206" s="108">
        <v>6229249.3899999997</v>
      </c>
      <c r="BG206" s="107">
        <v>0</v>
      </c>
      <c r="BH206" s="106">
        <v>258765.7</v>
      </c>
      <c r="BI206" s="106">
        <v>1778.28</v>
      </c>
      <c r="BJ206" s="88">
        <v>260543.98</v>
      </c>
      <c r="BK206" s="78">
        <v>4.1825902879768957E-2</v>
      </c>
      <c r="BL206" s="79">
        <v>3.6576440113981925</v>
      </c>
      <c r="BM206" s="87">
        <v>3.8095841174532916</v>
      </c>
    </row>
    <row r="207" spans="1:65">
      <c r="A207" s="7">
        <v>42789</v>
      </c>
      <c r="B207" s="69">
        <v>16611983</v>
      </c>
      <c r="C207" s="69">
        <v>50838588.769999996</v>
      </c>
      <c r="D207" s="69">
        <v>3259301.0099999993</v>
      </c>
      <c r="E207" s="69">
        <v>8432502.1199999992</v>
      </c>
      <c r="F207" s="69">
        <v>5007321.419999999</v>
      </c>
      <c r="G207" s="69">
        <v>16699124.549999997</v>
      </c>
      <c r="H207" s="83">
        <v>0.32847340876334868</v>
      </c>
      <c r="I207" s="79">
        <v>3.0603564168106838</v>
      </c>
      <c r="J207" s="82">
        <v>3.7641738436645396</v>
      </c>
      <c r="K207" s="69">
        <v>21342615</v>
      </c>
      <c r="L207" s="69">
        <v>77436343.539999992</v>
      </c>
      <c r="M207" s="69">
        <v>-215.56</v>
      </c>
      <c r="N207" s="69">
        <v>2851990.330000001</v>
      </c>
      <c r="O207" s="69">
        <v>8260816.2800000003</v>
      </c>
      <c r="P207" s="77">
        <v>11112591.050000001</v>
      </c>
      <c r="Q207" s="83">
        <v>0.1435061437819537</v>
      </c>
      <c r="R207" s="79">
        <v>3.6282500312168864</v>
      </c>
      <c r="S207" s="82">
        <v>3.7618688389403072</v>
      </c>
      <c r="T207" s="69">
        <v>8876393</v>
      </c>
      <c r="U207" s="69">
        <v>50474972.979999997</v>
      </c>
      <c r="V207" s="69">
        <v>8891638.2600000016</v>
      </c>
      <c r="W207" s="69">
        <v>3629873.9800000004</v>
      </c>
      <c r="X207" s="69">
        <v>4559938.2899999991</v>
      </c>
      <c r="Y207" s="69">
        <v>17081450.530000001</v>
      </c>
      <c r="Z207" s="83">
        <v>0.33841425802780095</v>
      </c>
      <c r="AA207" s="79">
        <v>5.6864283701724334</v>
      </c>
      <c r="AB207" s="87">
        <v>7.0970815758157624</v>
      </c>
      <c r="AC207" s="69">
        <v>26184735</v>
      </c>
      <c r="AD207" s="69">
        <v>83257156.290000007</v>
      </c>
      <c r="AE207" s="70">
        <v>1836484.9100000001</v>
      </c>
      <c r="AF207" s="69">
        <v>16053048.450000007</v>
      </c>
      <c r="AG207" s="69">
        <v>7268795.2699999996</v>
      </c>
      <c r="AH207" s="81">
        <v>25158328.630000006</v>
      </c>
      <c r="AI207" s="85">
        <v>0.30217617020654552</v>
      </c>
      <c r="AJ207" s="79">
        <v>3.1796066024727767</v>
      </c>
      <c r="AK207" s="82">
        <v>3.8628112772575323</v>
      </c>
      <c r="AL207" s="69">
        <v>10955882</v>
      </c>
      <c r="AM207" s="69">
        <v>30382971.830000006</v>
      </c>
      <c r="AN207" s="69">
        <v>0</v>
      </c>
      <c r="AO207" s="69">
        <v>7524361.4100000001</v>
      </c>
      <c r="AP207" s="69">
        <v>2841588.28</v>
      </c>
      <c r="AQ207" s="69">
        <v>10365949.689999999</v>
      </c>
      <c r="AR207" s="78">
        <v>0.34117629269447264</v>
      </c>
      <c r="AS207" s="79">
        <v>2.7732109409356549</v>
      </c>
      <c r="AT207" s="82">
        <v>3.4599983132348457</v>
      </c>
      <c r="AU207" s="71">
        <v>5395698</v>
      </c>
      <c r="AV207" s="71">
        <v>42247541.089999996</v>
      </c>
      <c r="AW207" s="71">
        <v>5781080.2499999991</v>
      </c>
      <c r="AX207" s="71">
        <v>2986042.23</v>
      </c>
      <c r="AY207" s="71">
        <v>3995111.61</v>
      </c>
      <c r="AZ207" s="77">
        <v>12762234.089999998</v>
      </c>
      <c r="BA207" s="83">
        <v>0.30208229309281204</v>
      </c>
      <c r="BB207" s="79">
        <v>7.8298565060535257</v>
      </c>
      <c r="BC207" s="79">
        <v>9.4546921584566057</v>
      </c>
      <c r="BD207" s="154"/>
      <c r="BE207" s="112">
        <v>1532004</v>
      </c>
      <c r="BF207" s="108">
        <v>4559155.76</v>
      </c>
      <c r="BG207" s="107">
        <v>0</v>
      </c>
      <c r="BH207" s="106">
        <v>42250.5</v>
      </c>
      <c r="BI207" s="106">
        <v>1282.8599999999999</v>
      </c>
      <c r="BJ207" s="88">
        <v>43533.36</v>
      </c>
      <c r="BK207" s="78">
        <v>9.5485572969325368E-3</v>
      </c>
      <c r="BL207" s="79">
        <v>2.9759424649021802</v>
      </c>
      <c r="BM207" s="87">
        <v>3.0035210482479155</v>
      </c>
    </row>
    <row r="208" spans="1:65">
      <c r="A208" s="7">
        <v>42821</v>
      </c>
      <c r="B208" s="69">
        <v>19097656</v>
      </c>
      <c r="C208" s="69">
        <v>47625459.280000001</v>
      </c>
      <c r="D208" s="69">
        <v>3149298.8799999994</v>
      </c>
      <c r="E208" s="69">
        <v>9922839.6700000018</v>
      </c>
      <c r="F208" s="69">
        <v>4581440.3099999987</v>
      </c>
      <c r="G208" s="69">
        <v>17653578.859999999</v>
      </c>
      <c r="H208" s="83">
        <v>0.37067524653591116</v>
      </c>
      <c r="I208" s="79">
        <v>2.4937855870898504</v>
      </c>
      <c r="J208" s="82">
        <v>3.1782747490058467</v>
      </c>
      <c r="K208" s="69">
        <v>24369914</v>
      </c>
      <c r="L208" s="69">
        <v>71089057.329999998</v>
      </c>
      <c r="M208" s="69">
        <v>504.02</v>
      </c>
      <c r="N208" s="69">
        <v>2832804.1199999996</v>
      </c>
      <c r="O208" s="69">
        <v>7407368.709999999</v>
      </c>
      <c r="P208" s="77">
        <v>10240676.849999998</v>
      </c>
      <c r="Q208" s="83">
        <v>0.14405419391710478</v>
      </c>
      <c r="R208" s="79">
        <v>2.9170828149003727</v>
      </c>
      <c r="S208" s="82">
        <v>3.0333453564916151</v>
      </c>
      <c r="T208" s="69">
        <v>10117582</v>
      </c>
      <c r="U208" s="69">
        <v>45299569</v>
      </c>
      <c r="V208" s="69">
        <v>9593682.2100000009</v>
      </c>
      <c r="W208" s="69">
        <v>3938521.06</v>
      </c>
      <c r="X208" s="69">
        <v>3791705.26</v>
      </c>
      <c r="Y208" s="69">
        <v>17323908.530000001</v>
      </c>
      <c r="Z208" s="83">
        <v>0.3824298754365632</v>
      </c>
      <c r="AA208" s="79">
        <v>4.4773117727140734</v>
      </c>
      <c r="AB208" s="87">
        <v>5.8148055800289047</v>
      </c>
      <c r="AC208" s="69">
        <v>29478948</v>
      </c>
      <c r="AD208" s="69">
        <v>75972912.659999996</v>
      </c>
      <c r="AE208" s="70">
        <v>1915788.77</v>
      </c>
      <c r="AF208" s="69">
        <v>17542213.759999998</v>
      </c>
      <c r="AG208" s="69">
        <v>6334437.3400000008</v>
      </c>
      <c r="AH208" s="81">
        <v>25792439.869999997</v>
      </c>
      <c r="AI208" s="85">
        <v>0.33949520910733499</v>
      </c>
      <c r="AJ208" s="79">
        <v>2.5771921257162909</v>
      </c>
      <c r="AK208" s="82">
        <v>3.2372564716352836</v>
      </c>
      <c r="AL208" s="69">
        <v>12662167</v>
      </c>
      <c r="AM208" s="69">
        <v>27952393.410000004</v>
      </c>
      <c r="AN208" s="69">
        <v>22.33</v>
      </c>
      <c r="AO208" s="69">
        <v>8775124.7100000009</v>
      </c>
      <c r="AP208" s="69">
        <v>2428954.1400000006</v>
      </c>
      <c r="AQ208" s="69">
        <v>11204101.180000002</v>
      </c>
      <c r="AR208" s="78">
        <v>0.4008279726054414</v>
      </c>
      <c r="AS208" s="79">
        <v>2.2075521046279047</v>
      </c>
      <c r="AT208" s="82">
        <v>2.9005730575185118</v>
      </c>
      <c r="AU208" s="71">
        <v>5966949</v>
      </c>
      <c r="AV208" s="71">
        <v>36807831.719999999</v>
      </c>
      <c r="AW208" s="71">
        <v>5453547.3600000003</v>
      </c>
      <c r="AX208" s="71">
        <v>3102883.59</v>
      </c>
      <c r="AY208" s="71">
        <v>3400235.4099999997</v>
      </c>
      <c r="AZ208" s="77">
        <v>11956666.359999999</v>
      </c>
      <c r="BA208" s="83">
        <v>0.32484027994246656</v>
      </c>
      <c r="BB208" s="79">
        <v>6.1686184547580343</v>
      </c>
      <c r="BC208" s="79">
        <v>7.6025893082042435</v>
      </c>
      <c r="BD208" s="154"/>
      <c r="BE208" s="112">
        <v>1656339</v>
      </c>
      <c r="BF208" s="108">
        <v>3802340.7</v>
      </c>
      <c r="BG208" s="107">
        <v>0</v>
      </c>
      <c r="BH208" s="106">
        <v>40363.040000000001</v>
      </c>
      <c r="BI208" s="106">
        <v>1025.1500000000001</v>
      </c>
      <c r="BJ208" s="88">
        <v>41388.19</v>
      </c>
      <c r="BK208" s="78">
        <v>1.088492412055553E-2</v>
      </c>
      <c r="BL208" s="79">
        <v>2.2956295178704362</v>
      </c>
      <c r="BM208" s="87">
        <v>2.3199983457492701</v>
      </c>
    </row>
    <row r="209" spans="1:65">
      <c r="A209" s="7">
        <v>42853</v>
      </c>
      <c r="B209" s="69">
        <v>17675591</v>
      </c>
      <c r="C209" s="69">
        <v>48557388.82</v>
      </c>
      <c r="D209" s="69">
        <v>2991328.5199999996</v>
      </c>
      <c r="E209" s="69">
        <v>9279580.4500000011</v>
      </c>
      <c r="F209" s="69">
        <v>4809169.1500000004</v>
      </c>
      <c r="G209" s="69">
        <v>17080078.120000001</v>
      </c>
      <c r="H209" s="83">
        <v>0.35175034191634691</v>
      </c>
      <c r="I209" s="79">
        <v>2.7471437203995048</v>
      </c>
      <c r="J209" s="82">
        <v>3.4413727829524912</v>
      </c>
      <c r="K209" s="69">
        <v>24033937</v>
      </c>
      <c r="L209" s="69">
        <v>77240964.719999984</v>
      </c>
      <c r="M209" s="69">
        <v>178944.68</v>
      </c>
      <c r="N209" s="69">
        <v>2754498.87</v>
      </c>
      <c r="O209" s="69">
        <v>7936454.6800000006</v>
      </c>
      <c r="P209" s="77">
        <v>10869898.23</v>
      </c>
      <c r="Q209" s="83">
        <v>0.140727116361164</v>
      </c>
      <c r="R209" s="79">
        <v>3.2138290418253148</v>
      </c>
      <c r="S209" s="82">
        <v>3.3358832666491551</v>
      </c>
      <c r="T209" s="69">
        <v>9673187</v>
      </c>
      <c r="U209" s="69">
        <v>45690155.239999987</v>
      </c>
      <c r="V209" s="69">
        <v>9753152.7300000004</v>
      </c>
      <c r="W209" s="69">
        <v>3693950.36</v>
      </c>
      <c r="X209" s="69">
        <v>3850777.95</v>
      </c>
      <c r="Y209" s="69">
        <v>17297881.039999999</v>
      </c>
      <c r="Z209" s="83">
        <v>0.37859098856500195</v>
      </c>
      <c r="AA209" s="79">
        <v>4.7233817809993734</v>
      </c>
      <c r="AB209" s="87">
        <v>6.1135237362825698</v>
      </c>
      <c r="AC209" s="69">
        <v>29068475</v>
      </c>
      <c r="AD209" s="69">
        <v>84531171.469999984</v>
      </c>
      <c r="AE209" s="70">
        <v>1887784.3099999998</v>
      </c>
      <c r="AF209" s="69">
        <v>20946438.68</v>
      </c>
      <c r="AG209" s="69">
        <v>6941590.04</v>
      </c>
      <c r="AH209" s="81">
        <v>29775813.029999997</v>
      </c>
      <c r="AI209" s="85">
        <v>0.35224654422975077</v>
      </c>
      <c r="AJ209" s="79">
        <v>2.9080015883186161</v>
      </c>
      <c r="AK209" s="82">
        <v>3.6935337839360329</v>
      </c>
      <c r="AL209" s="69">
        <v>12863951</v>
      </c>
      <c r="AM209" s="69">
        <v>31721809.120000001</v>
      </c>
      <c r="AN209" s="69">
        <v>959.53</v>
      </c>
      <c r="AO209" s="69">
        <v>8962981.25</v>
      </c>
      <c r="AP209" s="69">
        <v>2867243.93</v>
      </c>
      <c r="AQ209" s="69">
        <v>11831184.709999999</v>
      </c>
      <c r="AR209" s="78">
        <v>0.37296689685143652</v>
      </c>
      <c r="AS209" s="79">
        <v>2.4659460472136439</v>
      </c>
      <c r="AT209" s="82">
        <v>3.1627724561450838</v>
      </c>
      <c r="AU209" s="71">
        <v>4654231</v>
      </c>
      <c r="AV209" s="71">
        <v>37968288.770000003</v>
      </c>
      <c r="AW209" s="71">
        <v>5389426.9499999993</v>
      </c>
      <c r="AX209" s="71">
        <v>3132996.3799999994</v>
      </c>
      <c r="AY209" s="71">
        <v>3536772.8200000003</v>
      </c>
      <c r="AZ209" s="77">
        <v>12059196.149999999</v>
      </c>
      <c r="BA209" s="83">
        <v>0.31761231650577748</v>
      </c>
      <c r="BB209" s="79">
        <v>8.1578006699710439</v>
      </c>
      <c r="BC209" s="79">
        <v>9.9889137647014081</v>
      </c>
      <c r="BD209" s="154"/>
      <c r="BE209" s="112">
        <v>1615061</v>
      </c>
      <c r="BF209" s="108">
        <v>4260443.9300000006</v>
      </c>
      <c r="BG209" s="107">
        <v>0</v>
      </c>
      <c r="BH209" s="106">
        <v>42061.87</v>
      </c>
      <c r="BI209" s="106">
        <v>1112.9100000000001</v>
      </c>
      <c r="BJ209" s="88">
        <v>43174.780000000006</v>
      </c>
      <c r="BK209" s="78">
        <v>1.0133868843099643E-2</v>
      </c>
      <c r="BL209" s="79">
        <v>2.6379461394956603</v>
      </c>
      <c r="BM209" s="87">
        <v>2.6639896573565958</v>
      </c>
    </row>
    <row r="210" spans="1:65">
      <c r="A210" s="7">
        <v>42885</v>
      </c>
      <c r="B210" s="69">
        <v>19153952</v>
      </c>
      <c r="C210" s="69">
        <v>53070887.089999996</v>
      </c>
      <c r="D210" s="69">
        <v>3301128.64</v>
      </c>
      <c r="E210" s="69">
        <v>9997818.2200000007</v>
      </c>
      <c r="F210" s="69">
        <v>5316114.4100000011</v>
      </c>
      <c r="G210" s="69">
        <v>18615061.270000003</v>
      </c>
      <c r="H210" s="83">
        <v>0.35075843443942711</v>
      </c>
      <c r="I210" s="79">
        <v>2.7707538940266736</v>
      </c>
      <c r="J210" s="82">
        <v>3.4650725839764034</v>
      </c>
      <c r="K210" s="69">
        <v>25570535</v>
      </c>
      <c r="L210" s="69">
        <v>82421284.650000006</v>
      </c>
      <c r="M210" s="69">
        <v>19230.169999999998</v>
      </c>
      <c r="N210" s="69">
        <v>2813283.72</v>
      </c>
      <c r="O210" s="69">
        <v>8399168.5</v>
      </c>
      <c r="P210" s="77">
        <v>11231682.390000001</v>
      </c>
      <c r="Q210" s="83">
        <v>0.136271624953373</v>
      </c>
      <c r="R210" s="79">
        <v>3.2232913644552217</v>
      </c>
      <c r="S210" s="82">
        <v>3.3340639349157146</v>
      </c>
      <c r="T210" s="69">
        <v>11061531</v>
      </c>
      <c r="U210" s="69">
        <v>47539788.550000012</v>
      </c>
      <c r="V210" s="69">
        <v>9992049.4400000013</v>
      </c>
      <c r="W210" s="69">
        <v>4110845.42</v>
      </c>
      <c r="X210" s="69">
        <v>4060120.8699999992</v>
      </c>
      <c r="Y210" s="69">
        <v>18163015.73</v>
      </c>
      <c r="Z210" s="83">
        <v>0.38205924519199391</v>
      </c>
      <c r="AA210" s="79">
        <v>4.2977584703238652</v>
      </c>
      <c r="AB210" s="87">
        <v>5.5727081007140882</v>
      </c>
      <c r="AC210" s="69">
        <v>29585978</v>
      </c>
      <c r="AD210" s="69">
        <v>84997313.220000014</v>
      </c>
      <c r="AE210" s="70">
        <v>1809614.68</v>
      </c>
      <c r="AF210" s="69">
        <v>19089148.460000001</v>
      </c>
      <c r="AG210" s="69">
        <v>7158056.4399999985</v>
      </c>
      <c r="AH210" s="81">
        <v>28056819.579999998</v>
      </c>
      <c r="AI210" s="85">
        <v>0.33009066424699857</v>
      </c>
      <c r="AJ210" s="79">
        <v>2.8728917874541788</v>
      </c>
      <c r="AK210" s="82">
        <v>3.5792657035031938</v>
      </c>
      <c r="AL210" s="69">
        <v>13116217</v>
      </c>
      <c r="AM210" s="69">
        <v>32187185.940000001</v>
      </c>
      <c r="AN210" s="69">
        <v>0.28000000000000003</v>
      </c>
      <c r="AO210" s="69">
        <v>9012607.0199999996</v>
      </c>
      <c r="AP210" s="69">
        <v>2950139.6200000006</v>
      </c>
      <c r="AQ210" s="69">
        <v>11962746.92</v>
      </c>
      <c r="AR210" s="78">
        <v>0.37166178311765763</v>
      </c>
      <c r="AS210" s="79">
        <v>2.4539991935174603</v>
      </c>
      <c r="AT210" s="82">
        <v>3.1411338528479669</v>
      </c>
      <c r="AU210" s="71">
        <v>5251841</v>
      </c>
      <c r="AV210" s="71">
        <v>38707302.910000004</v>
      </c>
      <c r="AW210" s="71">
        <v>5830320.04</v>
      </c>
      <c r="AX210" s="71">
        <v>3328861.7699999996</v>
      </c>
      <c r="AY210" s="71">
        <v>3551487.9600000004</v>
      </c>
      <c r="AZ210" s="77">
        <v>12710669.77</v>
      </c>
      <c r="BA210" s="83">
        <v>0.32837911232291533</v>
      </c>
      <c r="BB210" s="79">
        <v>7.3702351061275468</v>
      </c>
      <c r="BC210" s="79">
        <v>9.1142296044377584</v>
      </c>
      <c r="BD210" s="154"/>
      <c r="BE210" s="112">
        <v>1662390</v>
      </c>
      <c r="BF210" s="108">
        <v>4372451.68</v>
      </c>
      <c r="BG210" s="107">
        <v>0</v>
      </c>
      <c r="BH210" s="106">
        <v>52848.160000000003</v>
      </c>
      <c r="BI210" s="106">
        <v>1115.54</v>
      </c>
      <c r="BJ210" s="88">
        <v>53963.700000000004</v>
      </c>
      <c r="BK210" s="78">
        <v>1.2341748737175298E-2</v>
      </c>
      <c r="BL210" s="79">
        <v>2.630220152912373</v>
      </c>
      <c r="BM210" s="87">
        <v>2.6620106232592833</v>
      </c>
    </row>
    <row r="211" spans="1:65">
      <c r="A211" s="7">
        <v>42887</v>
      </c>
      <c r="B211" s="69">
        <v>16985821</v>
      </c>
      <c r="C211" s="69">
        <v>47768264.350000001</v>
      </c>
      <c r="D211" s="69">
        <v>2783024.8600000003</v>
      </c>
      <c r="E211" s="69">
        <v>9232911.8100000005</v>
      </c>
      <c r="F211" s="69">
        <v>4751660.46</v>
      </c>
      <c r="G211" s="69">
        <v>16767597.130000003</v>
      </c>
      <c r="H211" s="83">
        <v>0.3510196017829566</v>
      </c>
      <c r="I211" s="79">
        <v>2.8122434794291076</v>
      </c>
      <c r="J211" s="82">
        <v>3.5196533049535845</v>
      </c>
      <c r="K211" s="69">
        <v>23586457</v>
      </c>
      <c r="L211" s="69">
        <v>72078851.710000008</v>
      </c>
      <c r="M211" s="69">
        <v>0.29000000000000004</v>
      </c>
      <c r="N211" s="69">
        <v>2705176.18</v>
      </c>
      <c r="O211" s="69">
        <v>7226303.3499999996</v>
      </c>
      <c r="P211" s="77">
        <v>9931479.8200000003</v>
      </c>
      <c r="Q211" s="83">
        <v>0.13778632129099438</v>
      </c>
      <c r="R211" s="79">
        <v>3.0559423023983641</v>
      </c>
      <c r="S211" s="82">
        <v>3.1706342406576802</v>
      </c>
      <c r="T211" s="69">
        <v>10757686</v>
      </c>
      <c r="U211" s="69">
        <v>40367346.99000001</v>
      </c>
      <c r="V211" s="69">
        <v>9495337.6899999995</v>
      </c>
      <c r="W211" s="69">
        <v>3736980.63</v>
      </c>
      <c r="X211" s="69">
        <v>3249571.9500000007</v>
      </c>
      <c r="Y211" s="69">
        <v>16481890.270000001</v>
      </c>
      <c r="Z211" s="83">
        <v>0.40829758453244336</v>
      </c>
      <c r="AA211" s="79">
        <v>3.752419153152454</v>
      </c>
      <c r="AB211" s="87">
        <v>4.982453039622091</v>
      </c>
      <c r="AC211" s="69">
        <v>29162491</v>
      </c>
      <c r="AD211" s="69">
        <v>86043952.660000026</v>
      </c>
      <c r="AE211" s="70">
        <v>1785528.58</v>
      </c>
      <c r="AF211" s="69">
        <v>17887907.760000002</v>
      </c>
      <c r="AG211" s="69">
        <v>7480513.5300000003</v>
      </c>
      <c r="AH211" s="81">
        <v>27153949.870000005</v>
      </c>
      <c r="AI211" s="85">
        <v>0.31558231613670729</v>
      </c>
      <c r="AJ211" s="79">
        <v>2.9505007874670248</v>
      </c>
      <c r="AK211" s="82">
        <v>3.6251151864907571</v>
      </c>
      <c r="AL211" s="69">
        <v>13514101</v>
      </c>
      <c r="AM211" s="69">
        <v>34357888.789999984</v>
      </c>
      <c r="AN211" s="69">
        <v>0</v>
      </c>
      <c r="AO211" s="69">
        <v>9224002.6099999975</v>
      </c>
      <c r="AP211" s="69">
        <v>3145605.2</v>
      </c>
      <c r="AQ211" s="69">
        <v>12369607.809999999</v>
      </c>
      <c r="AR211" s="78">
        <v>0.36002234845117226</v>
      </c>
      <c r="AS211" s="79">
        <v>2.5423732433256183</v>
      </c>
      <c r="AT211" s="82">
        <v>3.2249197634382032</v>
      </c>
      <c r="AU211" s="71">
        <v>5272649</v>
      </c>
      <c r="AV211" s="71">
        <v>35213820.369999997</v>
      </c>
      <c r="AW211" s="71">
        <v>5282791.0299999984</v>
      </c>
      <c r="AX211" s="71">
        <v>3237958.75</v>
      </c>
      <c r="AY211" s="71">
        <v>3265603.9999999995</v>
      </c>
      <c r="AZ211" s="77">
        <v>11786353.779999997</v>
      </c>
      <c r="BA211" s="83">
        <v>0.33470818150822523</v>
      </c>
      <c r="BB211" s="79">
        <v>6.6785823160236912</v>
      </c>
      <c r="BC211" s="79">
        <v>8.2946105743052492</v>
      </c>
      <c r="BD211" s="154"/>
      <c r="BE211" s="112">
        <v>1587669</v>
      </c>
      <c r="BF211" s="108">
        <v>4417018.46</v>
      </c>
      <c r="BG211" s="107">
        <v>0</v>
      </c>
      <c r="BH211" s="106">
        <v>91863.38</v>
      </c>
      <c r="BI211" s="106">
        <v>1095.1300000000001</v>
      </c>
      <c r="BJ211" s="88">
        <v>92958.510000000009</v>
      </c>
      <c r="BK211" s="78">
        <v>2.1045533506780956E-2</v>
      </c>
      <c r="BL211" s="79">
        <v>2.7820776622835113</v>
      </c>
      <c r="BM211" s="87">
        <v>2.8399381987051457</v>
      </c>
    </row>
  </sheetData>
  <mergeCells count="12">
    <mergeCell ref="B5:AB5"/>
    <mergeCell ref="BE5:BM5"/>
    <mergeCell ref="BN5:BV5"/>
    <mergeCell ref="B6:J6"/>
    <mergeCell ref="K6:S6"/>
    <mergeCell ref="T6:AB6"/>
    <mergeCell ref="AC6:AK6"/>
    <mergeCell ref="AL6:AT6"/>
    <mergeCell ref="AU6:BC6"/>
    <mergeCell ref="BE6:BM6"/>
    <mergeCell ref="BN6:BV6"/>
    <mergeCell ref="AC5:BD5"/>
  </mergeCells>
  <hyperlinks>
    <hyperlink ref="B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8"/>
  <sheetViews>
    <sheetView workbookViewId="0">
      <selection activeCell="I21" sqref="I21"/>
    </sheetView>
  </sheetViews>
  <sheetFormatPr defaultRowHeight="15.75"/>
  <cols>
    <col min="1" max="1" width="12.5703125" style="1" customWidth="1"/>
    <col min="2" max="2" width="14" style="1" customWidth="1"/>
    <col min="3" max="3" width="16" style="1" customWidth="1"/>
    <col min="4" max="4" width="13.85546875" style="1" customWidth="1"/>
    <col min="5" max="5" width="11.5703125" style="1" customWidth="1"/>
    <col min="6" max="6" width="13.42578125" style="1" customWidth="1"/>
    <col min="7" max="7" width="12.85546875" style="1" customWidth="1"/>
    <col min="8" max="8" width="14.28515625" style="1" customWidth="1"/>
    <col min="9" max="9" width="13.5703125" style="1" customWidth="1"/>
    <col min="10" max="16384" width="9.140625" style="1"/>
  </cols>
  <sheetData>
    <row r="1" spans="1:9">
      <c r="A1" s="1" t="s">
        <v>99</v>
      </c>
    </row>
    <row r="2" spans="1:9">
      <c r="A2" s="1" t="s">
        <v>1</v>
      </c>
      <c r="C2" s="1" t="s">
        <v>98</v>
      </c>
    </row>
    <row r="3" spans="1:9">
      <c r="A3" s="1" t="s">
        <v>92</v>
      </c>
      <c r="C3" s="123">
        <v>42824</v>
      </c>
      <c r="D3" s="42"/>
      <c r="E3" s="42"/>
    </row>
    <row r="4" spans="1:9">
      <c r="A4" s="1" t="s">
        <v>93</v>
      </c>
      <c r="C4" s="43" t="s">
        <v>41</v>
      </c>
      <c r="D4" s="43"/>
      <c r="E4" s="43"/>
    </row>
    <row r="6" spans="1:9">
      <c r="B6" s="1" t="s">
        <v>42</v>
      </c>
      <c r="F6" s="113" t="s">
        <v>43</v>
      </c>
      <c r="G6" s="92"/>
      <c r="H6" s="92"/>
      <c r="I6" s="92"/>
    </row>
    <row r="7" spans="1:9">
      <c r="A7" s="1" t="s">
        <v>23</v>
      </c>
      <c r="B7" s="5" t="s">
        <v>44</v>
      </c>
      <c r="C7" s="5" t="s">
        <v>45</v>
      </c>
      <c r="D7" s="5" t="s">
        <v>46</v>
      </c>
      <c r="E7" s="5" t="s">
        <v>47</v>
      </c>
      <c r="F7" s="114" t="s">
        <v>44</v>
      </c>
      <c r="G7" s="115" t="s">
        <v>45</v>
      </c>
      <c r="H7" s="115" t="s">
        <v>46</v>
      </c>
      <c r="I7" s="115" t="s">
        <v>47</v>
      </c>
    </row>
    <row r="8" spans="1:9">
      <c r="A8" s="1">
        <v>2004</v>
      </c>
      <c r="B8" s="54">
        <v>0.45</v>
      </c>
      <c r="C8" s="54">
        <v>0.36</v>
      </c>
      <c r="D8" s="54">
        <v>0.18</v>
      </c>
      <c r="E8" s="54">
        <v>0.01</v>
      </c>
      <c r="F8" s="116">
        <v>0.64</v>
      </c>
      <c r="G8" s="117">
        <v>0.18</v>
      </c>
      <c r="H8" s="117">
        <v>0.15</v>
      </c>
      <c r="I8" s="117">
        <v>0.03</v>
      </c>
    </row>
    <row r="9" spans="1:9">
      <c r="A9" s="1">
        <f t="shared" ref="A9:A18" si="0">A8+1</f>
        <v>2005</v>
      </c>
      <c r="B9" s="54">
        <v>0.42</v>
      </c>
      <c r="C9" s="54">
        <v>0.37</v>
      </c>
      <c r="D9" s="54">
        <v>0.2</v>
      </c>
      <c r="E9" s="54">
        <v>0.01</v>
      </c>
      <c r="F9" s="116">
        <v>0.63</v>
      </c>
      <c r="G9" s="117">
        <v>0.18</v>
      </c>
      <c r="H9" s="117">
        <v>0.16</v>
      </c>
      <c r="I9" s="117">
        <v>0.03</v>
      </c>
    </row>
    <row r="10" spans="1:9">
      <c r="A10" s="1">
        <f t="shared" si="0"/>
        <v>2006</v>
      </c>
      <c r="B10" s="54">
        <v>0.41</v>
      </c>
      <c r="C10" s="54">
        <v>0.38</v>
      </c>
      <c r="D10" s="54">
        <v>0.2</v>
      </c>
      <c r="E10" s="54">
        <v>0.01</v>
      </c>
      <c r="F10" s="116">
        <v>0.63</v>
      </c>
      <c r="G10" s="117">
        <v>0.18</v>
      </c>
      <c r="H10" s="117">
        <v>0.16</v>
      </c>
      <c r="I10" s="117">
        <v>0.03</v>
      </c>
    </row>
    <row r="11" spans="1:9">
      <c r="A11" s="1">
        <f t="shared" si="0"/>
        <v>2007</v>
      </c>
      <c r="B11" s="54">
        <v>0.42</v>
      </c>
      <c r="C11" s="54">
        <v>0.38</v>
      </c>
      <c r="D11" s="54">
        <v>0.19</v>
      </c>
      <c r="E11" s="54">
        <v>0.01</v>
      </c>
      <c r="F11" s="116">
        <v>0.62</v>
      </c>
      <c r="G11" s="117">
        <v>0.18</v>
      </c>
      <c r="H11" s="117">
        <v>0.17</v>
      </c>
      <c r="I11" s="117">
        <v>0.03</v>
      </c>
    </row>
    <row r="12" spans="1:9">
      <c r="A12" s="1">
        <f t="shared" si="0"/>
        <v>2008</v>
      </c>
      <c r="B12" s="54">
        <v>0.42</v>
      </c>
      <c r="C12" s="54">
        <v>0.38</v>
      </c>
      <c r="D12" s="54">
        <v>0.19</v>
      </c>
      <c r="E12" s="54">
        <v>0.01</v>
      </c>
      <c r="F12" s="116">
        <v>0.62</v>
      </c>
      <c r="G12" s="117">
        <v>0.18</v>
      </c>
      <c r="H12" s="117">
        <v>0.17</v>
      </c>
      <c r="I12" s="117">
        <v>0.03</v>
      </c>
    </row>
    <row r="13" spans="1:9">
      <c r="A13" s="1">
        <f t="shared" si="0"/>
        <v>2009</v>
      </c>
      <c r="B13" s="54">
        <v>0.46</v>
      </c>
      <c r="C13" s="54">
        <v>0.36</v>
      </c>
      <c r="D13" s="54">
        <v>0.17</v>
      </c>
      <c r="E13" s="54">
        <v>0.01</v>
      </c>
      <c r="F13" s="116">
        <v>0.63</v>
      </c>
      <c r="G13" s="117">
        <v>0.17</v>
      </c>
      <c r="H13" s="117">
        <v>0.17</v>
      </c>
      <c r="I13" s="117">
        <v>0.03</v>
      </c>
    </row>
    <row r="14" spans="1:9">
      <c r="A14" s="1">
        <f t="shared" si="0"/>
        <v>2010</v>
      </c>
      <c r="B14" s="54">
        <v>0.48</v>
      </c>
      <c r="C14" s="54">
        <v>0.35</v>
      </c>
      <c r="D14" s="54">
        <v>0.16</v>
      </c>
      <c r="E14" s="54">
        <v>0.01</v>
      </c>
      <c r="F14" s="116">
        <v>0.63</v>
      </c>
      <c r="G14" s="117">
        <v>0.17</v>
      </c>
      <c r="H14" s="117">
        <v>0.16</v>
      </c>
      <c r="I14" s="117">
        <v>0.04</v>
      </c>
    </row>
    <row r="15" spans="1:9">
      <c r="A15" s="1">
        <f t="shared" si="0"/>
        <v>2011</v>
      </c>
      <c r="B15" s="54">
        <v>0.49</v>
      </c>
      <c r="C15" s="54">
        <v>0.37</v>
      </c>
      <c r="D15" s="54">
        <v>0.13</v>
      </c>
      <c r="E15" s="54">
        <v>0.01</v>
      </c>
      <c r="F15" s="116">
        <v>0.63</v>
      </c>
      <c r="G15" s="117">
        <v>0.17</v>
      </c>
      <c r="H15" s="117">
        <v>0.16</v>
      </c>
      <c r="I15" s="117">
        <v>0.04</v>
      </c>
    </row>
    <row r="16" spans="1:9">
      <c r="A16" s="1">
        <f t="shared" si="0"/>
        <v>2012</v>
      </c>
      <c r="B16" s="54">
        <v>0.52</v>
      </c>
      <c r="C16" s="54">
        <v>0.35</v>
      </c>
      <c r="D16" s="54">
        <v>0.12</v>
      </c>
      <c r="E16" s="155">
        <v>0.01</v>
      </c>
      <c r="F16" s="117">
        <v>0.63</v>
      </c>
      <c r="G16" s="117">
        <v>0.18</v>
      </c>
      <c r="H16" s="117">
        <v>0.15</v>
      </c>
      <c r="I16" s="117">
        <v>0.04</v>
      </c>
    </row>
    <row r="17" spans="1:9">
      <c r="A17" s="1">
        <f t="shared" si="0"/>
        <v>2013</v>
      </c>
      <c r="B17" s="54">
        <v>0.52</v>
      </c>
      <c r="C17" s="54">
        <v>0.35</v>
      </c>
      <c r="D17" s="54">
        <v>0.12</v>
      </c>
      <c r="E17" s="155">
        <v>0.01</v>
      </c>
      <c r="F17" s="54">
        <v>0.63</v>
      </c>
      <c r="G17" s="54">
        <v>0.18</v>
      </c>
      <c r="H17" s="54">
        <v>0.15</v>
      </c>
      <c r="I17" s="54">
        <v>0.04</v>
      </c>
    </row>
    <row r="18" spans="1:9">
      <c r="A18" s="1">
        <f t="shared" si="0"/>
        <v>2014</v>
      </c>
      <c r="B18" s="149">
        <v>0.51</v>
      </c>
      <c r="C18" s="149">
        <v>0.37</v>
      </c>
      <c r="D18" s="54">
        <v>0.11</v>
      </c>
      <c r="E18" s="155">
        <v>0.01</v>
      </c>
      <c r="F18" s="54">
        <v>0.62</v>
      </c>
      <c r="G18" s="54">
        <v>0.19</v>
      </c>
      <c r="H18" s="54">
        <v>0.15</v>
      </c>
      <c r="I18" s="54">
        <v>0.04</v>
      </c>
    </row>
    <row r="19" spans="1:9">
      <c r="A19" s="1">
        <v>2015</v>
      </c>
      <c r="B19" s="54">
        <v>0.56000000000000005</v>
      </c>
      <c r="C19" s="54">
        <v>0.34</v>
      </c>
      <c r="D19" s="156">
        <v>0.09</v>
      </c>
      <c r="E19" s="157">
        <v>0.01</v>
      </c>
      <c r="F19" s="156">
        <v>0.63</v>
      </c>
      <c r="G19" s="156">
        <v>0.21</v>
      </c>
      <c r="H19" s="156">
        <v>0.13</v>
      </c>
      <c r="I19" s="156">
        <v>0.03</v>
      </c>
    </row>
    <row r="20" spans="1:9">
      <c r="A20" s="1">
        <v>2016</v>
      </c>
      <c r="B20" s="54">
        <v>0.55000000000000004</v>
      </c>
      <c r="C20" s="54">
        <v>0.34</v>
      </c>
      <c r="D20" s="156">
        <v>0.1</v>
      </c>
      <c r="E20" s="157">
        <v>0.01</v>
      </c>
      <c r="F20" s="156">
        <v>0.63</v>
      </c>
      <c r="G20" s="156">
        <v>0.2</v>
      </c>
      <c r="H20" s="156">
        <v>0.14000000000000001</v>
      </c>
      <c r="I20" s="156">
        <v>0.03</v>
      </c>
    </row>
    <row r="21" spans="1:9">
      <c r="B21" s="54"/>
      <c r="C21" s="54"/>
    </row>
    <row r="22" spans="1:9">
      <c r="B22" s="54"/>
      <c r="C22" s="54"/>
    </row>
    <row r="24" spans="1:9">
      <c r="B24" s="5"/>
      <c r="C24" s="5"/>
    </row>
    <row r="25" spans="1:9">
      <c r="B25" s="54"/>
      <c r="C25" s="54"/>
    </row>
    <row r="26" spans="1:9">
      <c r="B26" s="54"/>
      <c r="C26" s="54"/>
    </row>
    <row r="27" spans="1:9">
      <c r="B27" s="54"/>
      <c r="C27" s="54"/>
    </row>
    <row r="28" spans="1:9">
      <c r="B28" s="54"/>
      <c r="C28" s="54"/>
    </row>
    <row r="30" spans="1:9">
      <c r="B30" s="5"/>
      <c r="C30" s="5"/>
    </row>
    <row r="31" spans="1:9">
      <c r="B31" s="54"/>
      <c r="C31" s="54"/>
    </row>
    <row r="32" spans="1:9">
      <c r="B32" s="54"/>
      <c r="C32" s="54"/>
    </row>
    <row r="33" spans="2:3">
      <c r="B33" s="54"/>
      <c r="C33" s="54"/>
    </row>
    <row r="34" spans="2:3">
      <c r="B34" s="54"/>
      <c r="C34" s="54"/>
    </row>
    <row r="36" spans="2:3">
      <c r="B36" s="5"/>
      <c r="C36" s="5"/>
    </row>
    <row r="37" spans="2:3">
      <c r="B37" s="54"/>
      <c r="C37" s="54"/>
    </row>
    <row r="38" spans="2:3">
      <c r="B38" s="54"/>
      <c r="C38" s="54"/>
    </row>
    <row r="39" spans="2:3">
      <c r="B39" s="54"/>
      <c r="C39" s="54"/>
    </row>
    <row r="40" spans="2:3">
      <c r="B40" s="54"/>
      <c r="C40" s="54"/>
    </row>
    <row r="42" spans="2:3">
      <c r="B42" s="5"/>
      <c r="C42" s="5"/>
    </row>
    <row r="43" spans="2:3">
      <c r="B43" s="54"/>
      <c r="C43" s="54"/>
    </row>
    <row r="44" spans="2:3">
      <c r="B44" s="54"/>
      <c r="C44" s="54"/>
    </row>
    <row r="45" spans="2:3">
      <c r="B45" s="54"/>
      <c r="C45" s="54"/>
    </row>
    <row r="46" spans="2:3">
      <c r="B46" s="54"/>
      <c r="C46" s="54"/>
    </row>
    <row r="49" spans="2:3">
      <c r="B49" s="54"/>
      <c r="C49" s="54"/>
    </row>
    <row r="50" spans="2:3">
      <c r="B50" s="54"/>
      <c r="C50" s="54"/>
    </row>
    <row r="51" spans="2:3">
      <c r="B51" s="54"/>
      <c r="C51" s="54"/>
    </row>
    <row r="52" spans="2:3">
      <c r="B52" s="54"/>
      <c r="C52" s="54"/>
    </row>
    <row r="55" spans="2:3">
      <c r="B55" s="54"/>
      <c r="C55" s="54"/>
    </row>
    <row r="56" spans="2:3">
      <c r="B56" s="54"/>
      <c r="C56" s="54"/>
    </row>
    <row r="57" spans="2:3">
      <c r="B57" s="54"/>
      <c r="C57" s="54"/>
    </row>
    <row r="58" spans="2:3">
      <c r="B58" s="54"/>
      <c r="C58" s="54"/>
    </row>
  </sheetData>
  <hyperlinks>
    <hyperlink ref="C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1"/>
  <sheetViews>
    <sheetView topLeftCell="E2" workbookViewId="0">
      <selection activeCell="J41" sqref="J41"/>
    </sheetView>
  </sheetViews>
  <sheetFormatPr defaultRowHeight="15.75"/>
  <cols>
    <col min="1" max="1" width="22.28515625" style="1" customWidth="1"/>
    <col min="2" max="2" width="14.7109375" style="1" customWidth="1"/>
    <col min="3" max="3" width="17" style="1" customWidth="1"/>
    <col min="4" max="4" width="2.7109375" style="1" customWidth="1"/>
    <col min="5" max="5" width="2.5703125" style="1" customWidth="1"/>
    <col min="6" max="8" width="15.42578125" style="1" customWidth="1"/>
    <col min="9" max="10" width="12" style="1" customWidth="1"/>
    <col min="11" max="11" width="38.140625" style="1" bestFit="1" customWidth="1"/>
    <col min="12" max="12" width="10.85546875" style="1" bestFit="1" customWidth="1"/>
    <col min="13" max="19" width="9.85546875" style="1" bestFit="1" customWidth="1"/>
    <col min="20" max="20" width="12.7109375" style="1" bestFit="1" customWidth="1"/>
    <col min="21" max="24" width="11.5703125" style="1" bestFit="1" customWidth="1"/>
    <col min="25" max="16384" width="9.140625" style="1"/>
  </cols>
  <sheetData>
    <row r="1" spans="1:21">
      <c r="A1" s="1" t="s">
        <v>100</v>
      </c>
      <c r="E1" s="1" t="s">
        <v>23</v>
      </c>
    </row>
    <row r="2" spans="1:21">
      <c r="A2" s="1" t="s">
        <v>1</v>
      </c>
      <c r="B2" s="1" t="s">
        <v>101</v>
      </c>
    </row>
    <row r="3" spans="1:21">
      <c r="A3" s="1" t="s">
        <v>92</v>
      </c>
      <c r="B3" s="123">
        <v>42824</v>
      </c>
      <c r="C3" s="42"/>
      <c r="D3" s="42"/>
    </row>
    <row r="4" spans="1:21">
      <c r="A4" s="1" t="s">
        <v>93</v>
      </c>
      <c r="B4" s="43" t="s">
        <v>40</v>
      </c>
      <c r="C4" s="43"/>
      <c r="D4" s="43"/>
    </row>
    <row r="5" spans="1:21">
      <c r="B5" s="158" t="s">
        <v>188</v>
      </c>
      <c r="C5" s="43"/>
      <c r="D5" s="43"/>
      <c r="E5" s="56" t="s">
        <v>23</v>
      </c>
    </row>
    <row r="6" spans="1:21">
      <c r="B6" s="181" t="s">
        <v>120</v>
      </c>
      <c r="C6" s="182"/>
      <c r="D6" s="129"/>
      <c r="F6" s="93"/>
      <c r="G6" s="93"/>
      <c r="H6" s="56" t="s">
        <v>23</v>
      </c>
      <c r="I6" s="56"/>
      <c r="J6" s="56"/>
    </row>
    <row r="7" spans="1:21" s="58" customFormat="1" ht="47.25">
      <c r="A7" s="44" t="s">
        <v>19</v>
      </c>
      <c r="B7" s="127" t="s">
        <v>160</v>
      </c>
      <c r="C7" s="128" t="s">
        <v>158</v>
      </c>
      <c r="D7" s="125"/>
      <c r="E7" s="125"/>
      <c r="F7" s="124" t="s">
        <v>157</v>
      </c>
      <c r="G7" s="124" t="s">
        <v>156</v>
      </c>
      <c r="H7" s="124" t="s">
        <v>159</v>
      </c>
      <c r="I7" s="125"/>
      <c r="J7" s="125"/>
      <c r="K7" s="1" t="s">
        <v>22</v>
      </c>
      <c r="L7" s="1" t="s">
        <v>19</v>
      </c>
      <c r="M7" s="1"/>
      <c r="N7" s="1"/>
      <c r="O7" s="1"/>
      <c r="P7" s="1"/>
      <c r="Q7" s="1"/>
      <c r="R7" s="1"/>
      <c r="S7" s="1"/>
    </row>
    <row r="8" spans="1:21">
      <c r="A8" s="1">
        <v>2007</v>
      </c>
      <c r="B8" s="118">
        <v>390</v>
      </c>
      <c r="C8" s="126">
        <f t="shared" ref="C8:C17" si="0">F8+G8+H8</f>
        <v>56.440370999999999</v>
      </c>
      <c r="D8"/>
      <c r="E8"/>
      <c r="F8" s="98">
        <v>45.312683</v>
      </c>
      <c r="G8" s="120">
        <v>2.257873</v>
      </c>
      <c r="H8" s="138">
        <v>8.8698149999999991</v>
      </c>
      <c r="I8" s="135"/>
      <c r="J8" s="135"/>
      <c r="K8" s="1" t="s">
        <v>119</v>
      </c>
      <c r="L8" s="96">
        <v>2007</v>
      </c>
      <c r="M8" s="96">
        <f t="shared" ref="M8:R8" si="1">L8+1</f>
        <v>2008</v>
      </c>
      <c r="N8" s="96">
        <f t="shared" si="1"/>
        <v>2009</v>
      </c>
      <c r="O8" s="96">
        <f t="shared" si="1"/>
        <v>2010</v>
      </c>
      <c r="P8" s="96">
        <f t="shared" si="1"/>
        <v>2011</v>
      </c>
      <c r="Q8" s="96">
        <f t="shared" si="1"/>
        <v>2012</v>
      </c>
      <c r="R8" s="96">
        <f t="shared" si="1"/>
        <v>2013</v>
      </c>
      <c r="S8" s="96">
        <v>2014</v>
      </c>
      <c r="T8" s="96">
        <f t="shared" ref="T8" si="2">S8+1</f>
        <v>2015</v>
      </c>
      <c r="U8" s="96">
        <v>2016</v>
      </c>
    </row>
    <row r="9" spans="1:21">
      <c r="A9" s="1">
        <f>A8+1</f>
        <v>2008</v>
      </c>
      <c r="B9" s="119">
        <v>459.91630800000001</v>
      </c>
      <c r="C9" s="140">
        <f t="shared" si="0"/>
        <v>49.778093999999996</v>
      </c>
      <c r="D9"/>
      <c r="E9"/>
      <c r="F9" s="99">
        <v>44.697820999999998</v>
      </c>
      <c r="G9" s="121">
        <v>2.214788</v>
      </c>
      <c r="H9" s="139">
        <v>2.8654850000000001</v>
      </c>
      <c r="I9" s="135"/>
      <c r="J9" s="135"/>
      <c r="K9" s="59" t="s">
        <v>72</v>
      </c>
      <c r="L9" s="55">
        <v>329144.29868000001</v>
      </c>
      <c r="M9" s="55">
        <v>395929.24689000001</v>
      </c>
      <c r="N9" s="55">
        <v>406008.90064999997</v>
      </c>
      <c r="O9" s="55">
        <v>279790.04008000001</v>
      </c>
      <c r="P9" s="55">
        <v>353822.24372000003</v>
      </c>
      <c r="Q9" s="55">
        <v>466545.2781</v>
      </c>
      <c r="R9" s="55">
        <v>452915.49945999996</v>
      </c>
      <c r="S9" s="55">
        <v>671056.15315000003</v>
      </c>
      <c r="T9" s="55">
        <v>613195.17200000002</v>
      </c>
      <c r="U9" s="55">
        <v>391034.58899999998</v>
      </c>
    </row>
    <row r="10" spans="1:21">
      <c r="A10" s="1">
        <f>A9+1</f>
        <v>2009</v>
      </c>
      <c r="B10" s="119">
        <v>459.57676900000001</v>
      </c>
      <c r="C10" s="140">
        <f t="shared" si="0"/>
        <v>37.711035000000003</v>
      </c>
      <c r="D10"/>
      <c r="E10"/>
      <c r="F10" s="99">
        <v>33.655610000000003</v>
      </c>
      <c r="G10" s="121">
        <v>2.248154</v>
      </c>
      <c r="H10" s="139">
        <v>1.8072710000000001</v>
      </c>
      <c r="I10" s="135"/>
      <c r="J10" s="135"/>
      <c r="K10" s="59" t="s">
        <v>48</v>
      </c>
      <c r="L10" s="55">
        <v>6457.8874000000005</v>
      </c>
      <c r="M10" s="55">
        <v>7298.5230899999997</v>
      </c>
      <c r="N10" s="55">
        <v>6451.3867499999997</v>
      </c>
      <c r="O10" s="55">
        <v>3378.0517999999997</v>
      </c>
      <c r="P10" s="55">
        <v>3365.2402400000001</v>
      </c>
      <c r="Q10" s="55">
        <v>3352.7559999999999</v>
      </c>
      <c r="R10" s="55">
        <v>2444.7168700000002</v>
      </c>
      <c r="S10" s="55">
        <v>2655.49</v>
      </c>
      <c r="T10" s="55">
        <v>3127.442</v>
      </c>
      <c r="U10" s="55">
        <v>2050.1889999999999</v>
      </c>
    </row>
    <row r="11" spans="1:21">
      <c r="A11" s="1">
        <f>A10+1</f>
        <v>2010</v>
      </c>
      <c r="B11" s="119">
        <v>316.46603699999997</v>
      </c>
      <c r="C11" s="140">
        <f t="shared" si="0"/>
        <v>73.395578999999998</v>
      </c>
      <c r="D11"/>
      <c r="E11"/>
      <c r="F11" s="99">
        <v>67.737162999999995</v>
      </c>
      <c r="G11" s="121">
        <v>2.1963370000000002</v>
      </c>
      <c r="H11" s="139">
        <v>3.4620790000000001</v>
      </c>
      <c r="I11" s="135"/>
      <c r="J11" s="135"/>
      <c r="K11" s="59" t="s">
        <v>64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2083.154</v>
      </c>
      <c r="R11" s="55">
        <v>1297.1510000000001</v>
      </c>
      <c r="S11" s="55">
        <v>1057.375</v>
      </c>
      <c r="T11" s="55">
        <v>820.40700000000004</v>
      </c>
      <c r="U11" s="55">
        <v>241.65</v>
      </c>
    </row>
    <row r="12" spans="1:21">
      <c r="A12" s="1">
        <f>A11+1</f>
        <v>2011</v>
      </c>
      <c r="B12" s="119">
        <v>398.00168000000002</v>
      </c>
      <c r="C12" s="140">
        <f t="shared" si="0"/>
        <v>69.603190999999995</v>
      </c>
      <c r="D12"/>
      <c r="E12"/>
      <c r="F12" s="99">
        <v>55.360517999999999</v>
      </c>
      <c r="G12" s="121">
        <v>2.2291310000000002</v>
      </c>
      <c r="H12" s="139">
        <v>12.013541999999999</v>
      </c>
      <c r="I12" s="135"/>
      <c r="J12" s="135"/>
      <c r="K12" s="59" t="s">
        <v>49</v>
      </c>
      <c r="L12" s="55">
        <v>5334.9796500000002</v>
      </c>
      <c r="M12" s="55">
        <v>2871.2089300000002</v>
      </c>
      <c r="N12" s="55">
        <v>2770.8053199999999</v>
      </c>
      <c r="O12" s="55">
        <v>2114.4340299999999</v>
      </c>
      <c r="P12" s="55">
        <v>1403.03603</v>
      </c>
      <c r="Q12" s="55">
        <v>1275.7814799999999</v>
      </c>
      <c r="R12" s="55">
        <v>985.50833999999998</v>
      </c>
      <c r="S12" s="55">
        <v>901.93676000000005</v>
      </c>
      <c r="T12" s="55">
        <v>873.79</v>
      </c>
      <c r="U12" s="55">
        <v>439.27100000000002</v>
      </c>
    </row>
    <row r="13" spans="1:21">
      <c r="A13" s="1">
        <f>A12+1</f>
        <v>2012</v>
      </c>
      <c r="B13" s="119">
        <v>512.94078999999999</v>
      </c>
      <c r="C13" s="140">
        <f t="shared" si="0"/>
        <v>107.29872399999999</v>
      </c>
      <c r="D13"/>
      <c r="E13"/>
      <c r="F13" s="99">
        <v>102.04276299999999</v>
      </c>
      <c r="G13" s="121">
        <v>2.1941480000000002</v>
      </c>
      <c r="H13" s="139">
        <v>3.0618129999999999</v>
      </c>
      <c r="I13" s="135"/>
      <c r="J13" s="135"/>
      <c r="K13" s="59" t="s">
        <v>50</v>
      </c>
      <c r="L13" s="55">
        <v>198.69337999999999</v>
      </c>
      <c r="M13" s="55">
        <v>234.25899999999999</v>
      </c>
      <c r="N13" s="55">
        <v>181.66457</v>
      </c>
      <c r="O13" s="55">
        <v>41.53</v>
      </c>
      <c r="P13" s="55">
        <v>43.994999999999997</v>
      </c>
      <c r="Q13" s="55">
        <v>58.747</v>
      </c>
      <c r="R13" s="55">
        <v>74.105999999999995</v>
      </c>
      <c r="S13" s="55">
        <v>91.037999999999997</v>
      </c>
      <c r="T13" s="55">
        <v>76.95</v>
      </c>
      <c r="U13" s="55">
        <v>42.127000000000002</v>
      </c>
    </row>
    <row r="14" spans="1:21">
      <c r="A14" s="1">
        <v>2013</v>
      </c>
      <c r="B14" s="119">
        <v>494</v>
      </c>
      <c r="C14" s="140">
        <f t="shared" si="0"/>
        <v>48.509394999999998</v>
      </c>
      <c r="D14"/>
      <c r="E14"/>
      <c r="F14" s="99">
        <v>44</v>
      </c>
      <c r="G14" s="121">
        <v>2</v>
      </c>
      <c r="H14" s="139">
        <v>2.509395</v>
      </c>
      <c r="I14" s="135"/>
      <c r="J14" s="135"/>
      <c r="K14" s="59" t="s">
        <v>65</v>
      </c>
      <c r="L14" s="55">
        <v>198.69337999999999</v>
      </c>
      <c r="M14" s="55">
        <v>234.25899999999999</v>
      </c>
      <c r="N14" s="55">
        <v>181.66457</v>
      </c>
      <c r="O14" s="55">
        <v>41.53</v>
      </c>
      <c r="P14" s="55">
        <v>43.994999999999997</v>
      </c>
      <c r="Q14" s="55">
        <v>58.747</v>
      </c>
      <c r="R14" s="55">
        <v>74.105999999999995</v>
      </c>
      <c r="S14" s="55">
        <v>91.037999999999997</v>
      </c>
      <c r="T14" s="55">
        <v>76.95</v>
      </c>
      <c r="U14" s="55">
        <v>42.125999999999998</v>
      </c>
    </row>
    <row r="15" spans="1:21">
      <c r="A15" s="1">
        <v>2014</v>
      </c>
      <c r="B15" s="119">
        <v>726.4</v>
      </c>
      <c r="C15" s="140">
        <f t="shared" si="0"/>
        <v>51.846656499999995</v>
      </c>
      <c r="F15" s="121">
        <v>46.3</v>
      </c>
      <c r="G15" s="165">
        <f>2.140406+0.071666</f>
        <v>2.212072</v>
      </c>
      <c r="H15" s="139">
        <v>3.3345845000000001</v>
      </c>
      <c r="I15" s="92"/>
      <c r="J15" s="92"/>
      <c r="K15" s="59" t="s">
        <v>66</v>
      </c>
      <c r="L15" s="55">
        <v>199.35118</v>
      </c>
      <c r="M15" s="55">
        <v>235.125</v>
      </c>
      <c r="N15" s="55">
        <v>182.28889000000001</v>
      </c>
      <c r="O15" s="55">
        <v>41.654000000000003</v>
      </c>
      <c r="P15" s="55">
        <v>44.125999999999998</v>
      </c>
      <c r="Q15" s="55">
        <v>58.93</v>
      </c>
      <c r="R15" s="55">
        <v>74.328000000000003</v>
      </c>
      <c r="S15" s="55">
        <v>91.319000000000003</v>
      </c>
      <c r="T15" s="55">
        <v>77.19</v>
      </c>
      <c r="U15" s="55">
        <v>42.249000000000002</v>
      </c>
    </row>
    <row r="16" spans="1:21">
      <c r="A16" s="1">
        <v>2015</v>
      </c>
      <c r="B16" s="119">
        <v>653.5</v>
      </c>
      <c r="C16" s="140">
        <f t="shared" si="0"/>
        <v>44.200957000000002</v>
      </c>
      <c r="F16" s="139">
        <v>37.997396000000002</v>
      </c>
      <c r="G16" s="165">
        <f>2.076726+0.092409</f>
        <v>2.1691349999999998</v>
      </c>
      <c r="H16" s="139">
        <v>4.0344259999999998</v>
      </c>
      <c r="I16" s="113"/>
      <c r="K16" s="59" t="s">
        <v>51</v>
      </c>
      <c r="L16" s="55">
        <v>195.52950000000001</v>
      </c>
      <c r="M16" s="55">
        <v>142.548</v>
      </c>
      <c r="N16" s="55">
        <v>131.07300000000001</v>
      </c>
      <c r="O16" s="55">
        <v>343.649</v>
      </c>
      <c r="P16" s="55">
        <v>408.471</v>
      </c>
      <c r="Q16" s="55">
        <v>315.55399999999997</v>
      </c>
      <c r="R16" s="55">
        <v>261.67399999999998</v>
      </c>
      <c r="S16" s="55">
        <v>315.02699999999999</v>
      </c>
      <c r="T16" s="55">
        <v>246.851</v>
      </c>
      <c r="U16" s="55">
        <v>122.071</v>
      </c>
    </row>
    <row r="17" spans="1:25">
      <c r="A17" s="1">
        <v>2016</v>
      </c>
      <c r="B17" s="119">
        <v>406.27344900000003</v>
      </c>
      <c r="C17" s="140">
        <f t="shared" si="0"/>
        <v>42.670365000000004</v>
      </c>
      <c r="D17" s="55"/>
      <c r="E17" s="55"/>
      <c r="F17" s="139">
        <v>36.721026000000002</v>
      </c>
      <c r="G17" s="165">
        <f>1.968335+0.064519</f>
        <v>2.0328539999999999</v>
      </c>
      <c r="H17" s="139">
        <v>3.9164850000000002</v>
      </c>
      <c r="I17" s="164"/>
      <c r="J17" s="55"/>
      <c r="K17" s="59" t="s">
        <v>52</v>
      </c>
      <c r="L17" s="55">
        <v>1470.91119</v>
      </c>
      <c r="M17" s="55">
        <v>1096.039</v>
      </c>
      <c r="N17" s="55">
        <v>1238.954</v>
      </c>
      <c r="O17" s="55">
        <v>912.99340000000007</v>
      </c>
      <c r="P17" s="55">
        <v>814.96</v>
      </c>
      <c r="Q17" s="55">
        <v>803.23400000000004</v>
      </c>
      <c r="R17" s="55">
        <v>656.64400000000001</v>
      </c>
      <c r="S17" s="55">
        <v>866.72799999999995</v>
      </c>
      <c r="T17" s="55">
        <v>751.50599999999997</v>
      </c>
      <c r="U17" s="55">
        <v>376.94499999999999</v>
      </c>
      <c r="V17" s="55"/>
      <c r="W17" s="55"/>
      <c r="X17" s="55"/>
      <c r="Y17" s="55"/>
    </row>
    <row r="18" spans="1:25">
      <c r="K18" s="59" t="s">
        <v>67</v>
      </c>
      <c r="L18" s="55">
        <v>11237.19457</v>
      </c>
      <c r="M18" s="55">
        <v>13305.72444</v>
      </c>
      <c r="N18" s="55">
        <v>12571.62782</v>
      </c>
      <c r="O18" s="55">
        <v>9828.6233200000006</v>
      </c>
      <c r="P18" s="55">
        <v>14218.895349999999</v>
      </c>
      <c r="Q18" s="55">
        <v>15624.400890000001</v>
      </c>
      <c r="R18" s="55">
        <v>12193.25589</v>
      </c>
      <c r="S18" s="55">
        <v>12715.659540000001</v>
      </c>
      <c r="T18" s="55">
        <v>9629.6550000000007</v>
      </c>
      <c r="U18" s="55">
        <v>5171.8280000000004</v>
      </c>
    </row>
    <row r="19" spans="1:25">
      <c r="K19" s="59" t="s">
        <v>68</v>
      </c>
      <c r="L19" s="55">
        <v>0</v>
      </c>
      <c r="M19" s="55">
        <v>0</v>
      </c>
      <c r="N19" s="55">
        <v>56.293750000000003</v>
      </c>
      <c r="O19" s="55">
        <v>0.19375000000000001</v>
      </c>
      <c r="P19" s="55">
        <v>17.925000000000001</v>
      </c>
      <c r="Q19" s="55">
        <v>9.2249999999999996</v>
      </c>
      <c r="R19" s="55">
        <v>3.0750000000000002</v>
      </c>
      <c r="S19" s="55">
        <v>0</v>
      </c>
      <c r="T19" s="55">
        <v>0</v>
      </c>
      <c r="U19" s="55">
        <v>29.533999999999999</v>
      </c>
    </row>
    <row r="20" spans="1:25">
      <c r="K20" s="59" t="s">
        <v>61</v>
      </c>
      <c r="L20" s="55">
        <v>3852.5262400000001</v>
      </c>
      <c r="M20" s="55">
        <v>3450.63915</v>
      </c>
      <c r="N20" s="55">
        <v>3144.8049500000002</v>
      </c>
      <c r="O20" s="55">
        <v>2068.5700500000003</v>
      </c>
      <c r="P20" s="55">
        <v>2311.7422700000002</v>
      </c>
      <c r="Q20" s="55">
        <v>2341.2177299999998</v>
      </c>
      <c r="R20" s="55">
        <v>2353.7849999999999</v>
      </c>
      <c r="S20" s="55">
        <v>2842.9265</v>
      </c>
      <c r="T20" s="55">
        <v>2512.0929999999998</v>
      </c>
      <c r="U20" s="55">
        <v>1255.895</v>
      </c>
    </row>
    <row r="21" spans="1:25">
      <c r="K21" s="59" t="s">
        <v>84</v>
      </c>
      <c r="L21" s="55">
        <v>1315.45831</v>
      </c>
      <c r="M21" s="55">
        <v>1111.4349399999999</v>
      </c>
      <c r="N21" s="55">
        <v>1015.4318900000001</v>
      </c>
      <c r="O21" s="55">
        <v>552.25174000000004</v>
      </c>
      <c r="P21" s="55">
        <v>532.18406999999991</v>
      </c>
      <c r="Q21" s="55">
        <v>479.005</v>
      </c>
      <c r="R21" s="55">
        <v>1360.8820000000001</v>
      </c>
      <c r="S21" s="55">
        <v>9563.3050000000003</v>
      </c>
      <c r="T21" s="55">
        <v>7360.0129999999999</v>
      </c>
      <c r="U21" s="55">
        <v>2330.337</v>
      </c>
    </row>
    <row r="22" spans="1:25">
      <c r="K22" s="59" t="s">
        <v>69</v>
      </c>
      <c r="L22" s="55">
        <v>7428.2999600000003</v>
      </c>
      <c r="M22" s="55">
        <v>9315.51</v>
      </c>
      <c r="N22" s="55">
        <v>10606.05359</v>
      </c>
      <c r="O22" s="55">
        <v>7989.9962500000001</v>
      </c>
      <c r="P22" s="55">
        <v>8413.4618000000009</v>
      </c>
      <c r="Q22" s="55">
        <v>9677.5990000000002</v>
      </c>
      <c r="R22" s="55">
        <v>7994.8609999999999</v>
      </c>
      <c r="S22" s="55">
        <v>9273.357</v>
      </c>
      <c r="T22" s="55">
        <v>7911.1</v>
      </c>
      <c r="U22" s="55">
        <v>5104.6130000000003</v>
      </c>
    </row>
    <row r="23" spans="1:25">
      <c r="K23" s="59" t="s">
        <v>82</v>
      </c>
      <c r="L23" s="55">
        <v>7512.1495800000002</v>
      </c>
      <c r="M23" s="55">
        <v>10306.301509999999</v>
      </c>
      <c r="N23" s="55">
        <v>9499.1361799999995</v>
      </c>
      <c r="O23" s="55">
        <v>6984.7987800000001</v>
      </c>
      <c r="P23" s="55">
        <v>7861.9861799999999</v>
      </c>
      <c r="Q23" s="55">
        <v>8189.1775599999992</v>
      </c>
      <c r="R23" s="55">
        <v>7209.5279500000006</v>
      </c>
      <c r="S23" s="55">
        <v>8420.5130200000003</v>
      </c>
      <c r="T23" s="55">
        <v>6503.4139999999998</v>
      </c>
      <c r="U23" s="55">
        <v>3287.3420000000001</v>
      </c>
    </row>
    <row r="24" spans="1:25">
      <c r="K24" s="59" t="s">
        <v>83</v>
      </c>
      <c r="L24" s="55">
        <v>7396.3256799999999</v>
      </c>
      <c r="M24" s="55">
        <v>10307.614170000001</v>
      </c>
      <c r="N24" s="55">
        <v>9501.1751800000002</v>
      </c>
      <c r="O24" s="55">
        <v>6979.9340099999999</v>
      </c>
      <c r="P24" s="55">
        <v>7862.0211500000005</v>
      </c>
      <c r="Q24" s="55">
        <v>8189.2045499999995</v>
      </c>
      <c r="R24" s="55">
        <v>7209.5588899999993</v>
      </c>
      <c r="S24" s="55">
        <v>8420.5539700000008</v>
      </c>
      <c r="T24" s="55">
        <v>6503.4520000000002</v>
      </c>
      <c r="U24" s="55">
        <v>3288.3670000000002</v>
      </c>
    </row>
    <row r="25" spans="1:25">
      <c r="K25" s="59" t="s">
        <v>70</v>
      </c>
      <c r="L25" s="55">
        <v>5380.3577400000004</v>
      </c>
      <c r="M25" s="55">
        <v>5179.9813899999999</v>
      </c>
      <c r="N25" s="55">
        <v>3934.9677000000001</v>
      </c>
      <c r="O25" s="55">
        <v>2379.3065099999999</v>
      </c>
      <c r="P25" s="55">
        <v>2738.9561400000002</v>
      </c>
      <c r="Q25" s="55">
        <v>2704.8463700000002</v>
      </c>
      <c r="R25" s="55">
        <v>2907.6260000000002</v>
      </c>
      <c r="S25" s="55">
        <v>2618.6636400000002</v>
      </c>
      <c r="T25" s="55">
        <v>1721.1579999999999</v>
      </c>
      <c r="U25" s="55">
        <v>919.75699999999995</v>
      </c>
    </row>
    <row r="26" spans="1:25">
      <c r="K26" s="59" t="s">
        <v>71</v>
      </c>
      <c r="L26" s="55">
        <v>7384.2192400000004</v>
      </c>
      <c r="M26" s="55">
        <v>7899.8243000000002</v>
      </c>
      <c r="N26" s="55">
        <v>6267.9759999999997</v>
      </c>
      <c r="O26" s="55">
        <v>3523.8896500000001</v>
      </c>
      <c r="P26" s="55">
        <v>3765.0531000000001</v>
      </c>
      <c r="Q26" s="55">
        <v>3399.94</v>
      </c>
      <c r="R26" s="55">
        <v>2571.1019999999999</v>
      </c>
      <c r="S26" s="55">
        <v>3050.9317999999998</v>
      </c>
      <c r="T26" s="55">
        <v>2241.6329999999998</v>
      </c>
      <c r="U26" s="55">
        <v>1063.027</v>
      </c>
    </row>
    <row r="27" spans="1:25">
      <c r="A27" s="1" t="s">
        <v>121</v>
      </c>
      <c r="K27" s="59" t="s">
        <v>62</v>
      </c>
      <c r="L27" s="55">
        <v>514.03399999999999</v>
      </c>
      <c r="M27" s="55">
        <v>713.14800000000002</v>
      </c>
      <c r="N27" s="55">
        <v>547.01701000000003</v>
      </c>
      <c r="O27" s="55">
        <v>339.78300000000002</v>
      </c>
      <c r="P27" s="55">
        <v>415.74</v>
      </c>
      <c r="Q27" s="55">
        <v>459.33600000000001</v>
      </c>
      <c r="R27" s="55">
        <v>338.64100000000002</v>
      </c>
      <c r="S27" s="55">
        <v>238.65100000000001</v>
      </c>
      <c r="T27" s="55">
        <v>376.07600000000002</v>
      </c>
      <c r="U27" s="55">
        <v>196.49199999999999</v>
      </c>
    </row>
    <row r="28" spans="1:25">
      <c r="K28" s="59" t="s">
        <v>63</v>
      </c>
      <c r="L28" s="55">
        <v>3381.72</v>
      </c>
      <c r="M28" s="55">
        <v>5267.7746999999999</v>
      </c>
      <c r="N28" s="55">
        <v>6335.0515099999993</v>
      </c>
      <c r="O28" s="55">
        <v>2961.491</v>
      </c>
      <c r="P28" s="55">
        <v>3241.7260000000001</v>
      </c>
      <c r="Q28" s="55">
        <v>3411.5920000000001</v>
      </c>
      <c r="R28" s="55">
        <v>2562.2550000000001</v>
      </c>
      <c r="S28" s="55">
        <v>7656.6970000000001</v>
      </c>
      <c r="T28" s="55">
        <v>5361.4780000000001</v>
      </c>
      <c r="U28" s="55">
        <v>2706.038</v>
      </c>
    </row>
    <row r="29" spans="1:25">
      <c r="K29" s="94" t="s">
        <v>81</v>
      </c>
      <c r="L29" s="95">
        <v>0</v>
      </c>
      <c r="M29" s="95">
        <v>0</v>
      </c>
      <c r="N29" s="95">
        <v>0</v>
      </c>
      <c r="O29" s="95">
        <v>2.7225000000000001</v>
      </c>
      <c r="P29" s="95">
        <v>169.75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</row>
    <row r="30" spans="1:25">
      <c r="K30" s="59" t="s">
        <v>3</v>
      </c>
      <c r="L30" s="55">
        <v>398602.62968000001</v>
      </c>
      <c r="M30" s="55">
        <v>474899.16151000006</v>
      </c>
      <c r="N30" s="55">
        <v>480626.27333000011</v>
      </c>
      <c r="O30" s="55">
        <v>330275.44287000003</v>
      </c>
      <c r="P30" s="55">
        <v>411495.50805000012</v>
      </c>
      <c r="Q30" s="55">
        <v>529037.7256799998</v>
      </c>
      <c r="R30" s="55">
        <v>505488.30339999998</v>
      </c>
      <c r="S30" s="55">
        <v>741927.36338</v>
      </c>
      <c r="T30" s="55">
        <v>669366.32900000003</v>
      </c>
      <c r="U30" s="55">
        <v>419744.44699999999</v>
      </c>
    </row>
    <row r="33" spans="10:11">
      <c r="K33" s="1" t="s">
        <v>122</v>
      </c>
    </row>
    <row r="41" spans="10:11">
      <c r="J41" s="1" t="s">
        <v>23</v>
      </c>
    </row>
  </sheetData>
  <mergeCells count="1">
    <mergeCell ref="B6:C6"/>
  </mergeCells>
  <hyperlinks>
    <hyperlink ref="B4" r:id="rId1"/>
    <hyperlink ref="B5" r:id="rId2"/>
  </hyperlinks>
  <pageMargins left="0.7" right="0.7" top="0.75" bottom="0.75" header="0.3" footer="0.3"/>
  <pageSetup scale="57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5"/>
  <sheetViews>
    <sheetView workbookViewId="0">
      <selection activeCell="M24" sqref="M23:M24"/>
    </sheetView>
  </sheetViews>
  <sheetFormatPr defaultRowHeight="15"/>
  <cols>
    <col min="1" max="1" width="50.7109375" customWidth="1"/>
    <col min="2" max="9" width="14" customWidth="1"/>
    <col min="10" max="10" width="12" customWidth="1"/>
    <col min="11" max="11" width="12.42578125" bestFit="1" customWidth="1"/>
  </cols>
  <sheetData>
    <row r="1" spans="1:11" ht="15.75">
      <c r="A1" s="1" t="s">
        <v>123</v>
      </c>
      <c r="B1" s="1"/>
      <c r="C1" s="1"/>
    </row>
    <row r="2" spans="1:11" ht="15.75">
      <c r="A2" s="1" t="s">
        <v>1</v>
      </c>
      <c r="B2" s="1" t="s">
        <v>149</v>
      </c>
    </row>
    <row r="3" spans="1:11" ht="15.75">
      <c r="A3" s="1" t="s">
        <v>92</v>
      </c>
      <c r="B3" s="123">
        <v>42831</v>
      </c>
    </row>
    <row r="4" spans="1:11" ht="15.75">
      <c r="A4" s="1" t="s">
        <v>93</v>
      </c>
      <c r="B4" s="158" t="s">
        <v>73</v>
      </c>
    </row>
    <row r="5" spans="1:11" ht="15.75">
      <c r="A5" s="1"/>
      <c r="B5" s="1"/>
      <c r="C5" s="97"/>
    </row>
    <row r="6" spans="1:11" ht="15.75">
      <c r="A6" s="1" t="s">
        <v>22</v>
      </c>
      <c r="B6" s="1" t="s">
        <v>19</v>
      </c>
      <c r="C6" s="1"/>
      <c r="D6" s="1"/>
      <c r="E6" s="1"/>
      <c r="F6" s="1"/>
      <c r="G6" s="1"/>
      <c r="H6" s="1"/>
      <c r="I6" s="1"/>
    </row>
    <row r="7" spans="1:11" ht="15.75">
      <c r="A7" s="1" t="s">
        <v>125</v>
      </c>
      <c r="B7" s="96">
        <v>2007</v>
      </c>
      <c r="C7" s="96">
        <f t="shared" ref="C7:H7" si="0">B7+1</f>
        <v>2008</v>
      </c>
      <c r="D7" s="96">
        <f t="shared" si="0"/>
        <v>2009</v>
      </c>
      <c r="E7" s="96">
        <f t="shared" si="0"/>
        <v>2010</v>
      </c>
      <c r="F7" s="96">
        <f t="shared" si="0"/>
        <v>2011</v>
      </c>
      <c r="G7" s="96">
        <f t="shared" si="0"/>
        <v>2012</v>
      </c>
      <c r="H7" s="96">
        <f t="shared" si="0"/>
        <v>2013</v>
      </c>
      <c r="I7" s="96">
        <v>2014</v>
      </c>
      <c r="J7" s="96">
        <f t="shared" ref="J7" si="1">I7+1</f>
        <v>2015</v>
      </c>
      <c r="K7" s="96">
        <v>2016</v>
      </c>
    </row>
    <row r="8" spans="1:11" ht="15.75">
      <c r="A8" s="59" t="s">
        <v>72</v>
      </c>
      <c r="B8" s="55">
        <v>50409.672149999999</v>
      </c>
      <c r="C8" s="55">
        <v>46084.845379999999</v>
      </c>
      <c r="D8" s="55">
        <v>36442.282189999998</v>
      </c>
      <c r="E8" s="55">
        <v>67701.590080000009</v>
      </c>
      <c r="F8" s="55">
        <v>65620.177909999999</v>
      </c>
      <c r="G8" s="55">
        <v>92507.769009999989</v>
      </c>
      <c r="H8" s="55">
        <v>44631.955419999998</v>
      </c>
      <c r="I8" s="55">
        <v>47480.532420000003</v>
      </c>
      <c r="J8" s="159">
        <v>42234.931499999999</v>
      </c>
      <c r="K8" s="159">
        <v>47817.851730000002</v>
      </c>
    </row>
    <row r="9" spans="1:11" ht="15.75">
      <c r="A9" s="59" t="s">
        <v>48</v>
      </c>
      <c r="B9" s="55">
        <v>1163.4842699999999</v>
      </c>
      <c r="C9" s="55">
        <v>802.21456999999998</v>
      </c>
      <c r="D9" s="55">
        <v>1316.0012400000001</v>
      </c>
      <c r="E9" s="55">
        <v>801.40449999999998</v>
      </c>
      <c r="F9" s="55">
        <v>1173.84238</v>
      </c>
      <c r="G9" s="55">
        <v>937.83333000000005</v>
      </c>
      <c r="H9" s="55">
        <v>947.7016000000001</v>
      </c>
      <c r="I9" s="55">
        <v>896.53848000000005</v>
      </c>
      <c r="J9" s="159">
        <v>1614.34249</v>
      </c>
      <c r="K9" s="159">
        <v>720.36054000000001</v>
      </c>
    </row>
    <row r="10" spans="1:11" ht="15.75">
      <c r="A10" s="59" t="s">
        <v>64</v>
      </c>
      <c r="B10" s="55">
        <v>64.051439999999999</v>
      </c>
      <c r="C10" s="55">
        <v>5.4701899999999997</v>
      </c>
      <c r="D10" s="55">
        <v>472.39873999999998</v>
      </c>
      <c r="E10" s="55">
        <v>20.773240000000001</v>
      </c>
      <c r="F10" s="55">
        <v>0</v>
      </c>
      <c r="G10" s="55">
        <v>4.4030199999999997</v>
      </c>
      <c r="H10" s="55">
        <v>13.20191</v>
      </c>
      <c r="I10" s="55">
        <v>0.63055000000000005</v>
      </c>
      <c r="J10" s="159">
        <v>0</v>
      </c>
      <c r="K10" s="159">
        <v>3.63863</v>
      </c>
    </row>
    <row r="11" spans="1:11" ht="15.75">
      <c r="A11" s="59" t="s">
        <v>49</v>
      </c>
      <c r="B11" s="55">
        <v>601.21773999999994</v>
      </c>
      <c r="C11" s="55">
        <v>343.29070000000002</v>
      </c>
      <c r="D11" s="55">
        <v>368.76742999999999</v>
      </c>
      <c r="E11" s="55">
        <v>648.77746000000002</v>
      </c>
      <c r="F11" s="55">
        <v>417.71105999999992</v>
      </c>
      <c r="G11" s="55">
        <v>240.37005000000002</v>
      </c>
      <c r="H11" s="55">
        <v>491.30534999999992</v>
      </c>
      <c r="I11" s="55">
        <v>52.650210000000001</v>
      </c>
      <c r="J11" s="159">
        <v>1235.0220400000001</v>
      </c>
      <c r="K11" s="159">
        <v>718.58457999999996</v>
      </c>
    </row>
    <row r="12" spans="1:11" ht="15.75">
      <c r="A12" s="59" t="s">
        <v>50</v>
      </c>
      <c r="B12" s="55">
        <v>119.99227999999999</v>
      </c>
      <c r="C12" s="55">
        <v>68.654430000000005</v>
      </c>
      <c r="D12" s="55">
        <v>114.02200999999999</v>
      </c>
      <c r="E12" s="55">
        <v>106.03144999999999</v>
      </c>
      <c r="F12" s="55">
        <v>67.085030000000003</v>
      </c>
      <c r="G12" s="55">
        <v>109.03958000000002</v>
      </c>
      <c r="H12" s="55">
        <v>54.128360000000001</v>
      </c>
      <c r="I12" s="55">
        <v>52.902270000000001</v>
      </c>
      <c r="J12" s="159">
        <v>99.420959999999994</v>
      </c>
      <c r="K12" s="159">
        <v>70.661699999999996</v>
      </c>
    </row>
    <row r="13" spans="1:11" ht="15.75">
      <c r="A13" s="59" t="s">
        <v>65</v>
      </c>
      <c r="B13" s="55">
        <v>120.19999</v>
      </c>
      <c r="C13" s="55">
        <v>68.86739</v>
      </c>
      <c r="D13" s="55">
        <v>114.25305</v>
      </c>
      <c r="E13" s="55">
        <v>106.19614</v>
      </c>
      <c r="F13" s="55">
        <v>90.145340000000004</v>
      </c>
      <c r="G13" s="55">
        <v>109.75064000000002</v>
      </c>
      <c r="H13" s="55">
        <v>54.368079999999999</v>
      </c>
      <c r="I13" s="55">
        <v>28.095890000000001</v>
      </c>
      <c r="J13" s="159">
        <v>99.617519999999999</v>
      </c>
      <c r="K13" s="159">
        <v>70.883409999999998</v>
      </c>
    </row>
    <row r="14" spans="1:11" ht="15.75">
      <c r="A14" s="59" t="s">
        <v>172</v>
      </c>
      <c r="B14" s="55">
        <v>84.133279999999999</v>
      </c>
      <c r="C14" s="55">
        <v>39.759</v>
      </c>
      <c r="D14" s="55">
        <v>85.589320000000001</v>
      </c>
      <c r="E14" s="55">
        <v>81.018129999999999</v>
      </c>
      <c r="F14" s="55">
        <v>41.950360000000003</v>
      </c>
      <c r="G14" s="55">
        <v>85.36366000000001</v>
      </c>
      <c r="H14" s="55">
        <v>33.560829999999996</v>
      </c>
      <c r="I14" s="55">
        <v>166.10606999999999</v>
      </c>
      <c r="J14" s="159">
        <v>77.481790000000004</v>
      </c>
      <c r="K14" s="159">
        <v>40.020879999999998</v>
      </c>
    </row>
    <row r="15" spans="1:11" ht="15.75">
      <c r="A15" s="59" t="s">
        <v>51</v>
      </c>
      <c r="B15" s="55">
        <v>595.32043999999996</v>
      </c>
      <c r="C15" s="55">
        <v>212.91825</v>
      </c>
      <c r="D15" s="55">
        <v>230.27525</v>
      </c>
      <c r="E15" s="55">
        <v>227.73588000000001</v>
      </c>
      <c r="F15" s="55">
        <v>362.11811000000006</v>
      </c>
      <c r="G15" s="55">
        <v>154.41077999999999</v>
      </c>
      <c r="H15" s="55">
        <v>226.86186000000001</v>
      </c>
      <c r="I15" s="55">
        <v>391.28843000000001</v>
      </c>
      <c r="J15" s="159">
        <v>73.636259999999993</v>
      </c>
      <c r="K15" s="159">
        <v>98.596559999999997</v>
      </c>
    </row>
    <row r="16" spans="1:11" ht="15.75">
      <c r="A16" s="59" t="s">
        <v>52</v>
      </c>
      <c r="B16" s="55">
        <v>1408.84276</v>
      </c>
      <c r="C16" s="55">
        <v>323.34613000000002</v>
      </c>
      <c r="D16" s="55">
        <v>227.30951999999999</v>
      </c>
      <c r="E16" s="55">
        <v>192.68842000000001</v>
      </c>
      <c r="F16" s="55">
        <v>300.2013</v>
      </c>
      <c r="G16" s="55">
        <v>419.22248000000002</v>
      </c>
      <c r="H16" s="55">
        <v>283.45029000000005</v>
      </c>
      <c r="I16" s="55">
        <v>708.01799000000005</v>
      </c>
      <c r="J16" s="159">
        <v>1374.7505200000001</v>
      </c>
      <c r="K16" s="159">
        <v>346.54046</v>
      </c>
    </row>
    <row r="17" spans="1:11" ht="15.75">
      <c r="A17" s="59" t="s">
        <v>67</v>
      </c>
      <c r="B17" s="55">
        <v>1412.47417</v>
      </c>
      <c r="C17" s="55">
        <v>4201.5050700000002</v>
      </c>
      <c r="D17" s="55">
        <v>1021.84847</v>
      </c>
      <c r="E17" s="55">
        <v>1004.64109</v>
      </c>
      <c r="F17" s="55">
        <v>1823.5595499999997</v>
      </c>
      <c r="G17" s="55">
        <v>4455.8624600000003</v>
      </c>
      <c r="H17" s="55">
        <v>427.22883000000002</v>
      </c>
      <c r="I17" s="55">
        <v>21.936589999999999</v>
      </c>
      <c r="J17" s="159">
        <v>473.47163999999998</v>
      </c>
      <c r="K17" s="159">
        <v>272.52202</v>
      </c>
    </row>
    <row r="18" spans="1:11" ht="15.75">
      <c r="A18" s="59" t="s">
        <v>68</v>
      </c>
      <c r="B18" s="55">
        <v>30.069759999999999</v>
      </c>
      <c r="C18" s="55">
        <v>26.154250000000001</v>
      </c>
      <c r="D18" s="55">
        <v>34.20881</v>
      </c>
      <c r="E18" s="55">
        <v>18.39678</v>
      </c>
      <c r="F18" s="55">
        <v>26.344790000000003</v>
      </c>
      <c r="G18" s="55">
        <v>37.796759999999999</v>
      </c>
      <c r="H18" s="55">
        <v>23.448500000000003</v>
      </c>
      <c r="I18" s="55">
        <v>1283.6755499999999</v>
      </c>
      <c r="J18" s="159">
        <v>26.609449999999999</v>
      </c>
      <c r="K18" s="159">
        <v>32.042299999999997</v>
      </c>
    </row>
    <row r="19" spans="1:11" ht="15.75">
      <c r="A19" s="59" t="s">
        <v>61</v>
      </c>
      <c r="B19" s="55">
        <v>237.73353</v>
      </c>
      <c r="C19" s="55">
        <v>598.46438999999998</v>
      </c>
      <c r="D19" s="55">
        <v>229.73527000000001</v>
      </c>
      <c r="E19" s="55">
        <v>262.36615999999998</v>
      </c>
      <c r="F19" s="55">
        <v>448.75910999999996</v>
      </c>
      <c r="G19" s="55">
        <v>1845.6611200000002</v>
      </c>
      <c r="H19" s="55">
        <v>770.02148999999997</v>
      </c>
      <c r="I19" s="55">
        <v>2014.1194499999999</v>
      </c>
      <c r="J19" s="159">
        <v>668.01534000000004</v>
      </c>
      <c r="K19" s="159">
        <v>196.84485000000001</v>
      </c>
    </row>
    <row r="20" spans="1:11" ht="15.75">
      <c r="A20" s="59" t="s">
        <v>84</v>
      </c>
      <c r="B20" s="55">
        <v>317.87941999999998</v>
      </c>
      <c r="C20" s="55">
        <v>602.02017999999998</v>
      </c>
      <c r="D20" s="55">
        <v>373.46816000000001</v>
      </c>
      <c r="E20" s="55">
        <v>276.26471000000004</v>
      </c>
      <c r="F20" s="55">
        <v>455.96663999999998</v>
      </c>
      <c r="G20" s="55">
        <v>1708.4030299999999</v>
      </c>
      <c r="H20" s="55">
        <v>3162.8973799999999</v>
      </c>
      <c r="I20" s="55">
        <v>1269.48973</v>
      </c>
      <c r="J20" s="159">
        <v>591.89581999999996</v>
      </c>
      <c r="K20" s="159">
        <v>622.92877999999996</v>
      </c>
    </row>
    <row r="21" spans="1:11" ht="15.75">
      <c r="A21" s="59" t="s">
        <v>69</v>
      </c>
      <c r="B21" s="55">
        <v>502.94457</v>
      </c>
      <c r="C21" s="55">
        <v>375.50243</v>
      </c>
      <c r="D21" s="55">
        <v>421.55351999999999</v>
      </c>
      <c r="E21" s="55">
        <v>611.22371999999996</v>
      </c>
      <c r="F21" s="55">
        <v>332.19809999999995</v>
      </c>
      <c r="G21" s="55">
        <v>227.80705</v>
      </c>
      <c r="H21" s="55">
        <v>1876.8015500000001</v>
      </c>
      <c r="I21" s="55">
        <v>398.96643999999998</v>
      </c>
      <c r="J21" s="159">
        <v>293.46253999999999</v>
      </c>
      <c r="K21" s="159">
        <v>1098.2423100000001</v>
      </c>
    </row>
    <row r="22" spans="1:11" ht="15.75">
      <c r="A22" s="59" t="s">
        <v>82</v>
      </c>
      <c r="B22" s="55">
        <v>312.65661999999998</v>
      </c>
      <c r="C22" s="55">
        <v>368.15320000000003</v>
      </c>
      <c r="D22" s="55">
        <v>217.65772000000001</v>
      </c>
      <c r="E22" s="55">
        <v>328.35534999999999</v>
      </c>
      <c r="F22" s="55">
        <v>691.60687000000007</v>
      </c>
      <c r="G22" s="55">
        <v>295.31541999999996</v>
      </c>
      <c r="H22" s="55">
        <v>712.72183999999993</v>
      </c>
      <c r="I22" s="55">
        <v>419.89015999999998</v>
      </c>
      <c r="J22" s="159">
        <v>687.72257999999999</v>
      </c>
      <c r="K22" s="159">
        <v>1960.32988</v>
      </c>
    </row>
    <row r="23" spans="1:11" ht="15.75">
      <c r="A23" s="59" t="s">
        <v>83</v>
      </c>
      <c r="B23" s="55">
        <v>299.93324999999999</v>
      </c>
      <c r="C23" s="55">
        <v>375.79012</v>
      </c>
      <c r="D23" s="55">
        <v>280.10888999999997</v>
      </c>
      <c r="E23" s="55">
        <v>350.02148999999997</v>
      </c>
      <c r="F23" s="55">
        <v>724.86431999999991</v>
      </c>
      <c r="G23" s="55">
        <v>300.51316000000003</v>
      </c>
      <c r="H23" s="55">
        <v>724.60298999999998</v>
      </c>
      <c r="I23" s="55">
        <v>1136.1308799999999</v>
      </c>
      <c r="J23" s="159">
        <v>693.98965999999996</v>
      </c>
      <c r="K23" s="159">
        <v>1964.3385900000001</v>
      </c>
    </row>
    <row r="24" spans="1:11" ht="15.75">
      <c r="A24" s="59" t="s">
        <v>70</v>
      </c>
      <c r="B24" s="55">
        <v>451.64573999999999</v>
      </c>
      <c r="C24" s="55">
        <v>408.17286000000001</v>
      </c>
      <c r="D24" s="55">
        <v>530.09727999999996</v>
      </c>
      <c r="E24" s="55">
        <v>447.77055000000001</v>
      </c>
      <c r="F24" s="55">
        <v>571.97387000000003</v>
      </c>
      <c r="G24" s="55">
        <v>280.36782999999997</v>
      </c>
      <c r="H24" s="55">
        <v>185.99135999999999</v>
      </c>
      <c r="I24" s="55">
        <v>619.41835000000003</v>
      </c>
      <c r="J24" s="159">
        <v>417.63571000000002</v>
      </c>
      <c r="K24" s="159">
        <v>226.01347999999999</v>
      </c>
    </row>
    <row r="25" spans="1:11" ht="15.75">
      <c r="A25" s="59" t="s">
        <v>71</v>
      </c>
      <c r="B25" s="55">
        <v>1026.3652299999999</v>
      </c>
      <c r="C25" s="55">
        <v>1832.2655999999999</v>
      </c>
      <c r="D25" s="55">
        <v>1510.47073</v>
      </c>
      <c r="E25" s="55">
        <v>1563.30897</v>
      </c>
      <c r="F25" s="55">
        <v>624.13499999999988</v>
      </c>
      <c r="G25" s="55">
        <v>1010.5096399999999</v>
      </c>
      <c r="H25" s="55">
        <v>2350.8709299999996</v>
      </c>
      <c r="I25" s="55">
        <v>123.16732</v>
      </c>
      <c r="J25" s="159">
        <v>458.53861999999998</v>
      </c>
      <c r="K25" s="159">
        <v>747.61078999999995</v>
      </c>
    </row>
    <row r="26" spans="1:11" ht="15.75">
      <c r="A26" s="59" t="s">
        <v>62</v>
      </c>
      <c r="B26" s="55">
        <v>352.55471</v>
      </c>
      <c r="C26" s="55">
        <v>279.58766000000003</v>
      </c>
      <c r="D26" s="55">
        <v>553.14908000000003</v>
      </c>
      <c r="E26" s="55">
        <v>796.22520999999995</v>
      </c>
      <c r="F26" s="55">
        <v>152.38065000000003</v>
      </c>
      <c r="G26" s="55">
        <v>107.15478</v>
      </c>
      <c r="H26" s="55">
        <v>58.706980000000001</v>
      </c>
      <c r="I26" s="55">
        <v>565.95141000000001</v>
      </c>
      <c r="J26" s="159">
        <v>88.509159999999994</v>
      </c>
      <c r="K26" s="159">
        <v>90.505250000000004</v>
      </c>
    </row>
    <row r="27" spans="1:11" ht="15.75">
      <c r="A27" s="59" t="s">
        <v>63</v>
      </c>
      <c r="B27" s="55">
        <v>1242.09311</v>
      </c>
      <c r="C27" s="55">
        <v>336.6576</v>
      </c>
      <c r="D27" s="55">
        <v>680.57474000000002</v>
      </c>
      <c r="E27" s="55">
        <v>552.74255000000005</v>
      </c>
      <c r="F27" s="55">
        <v>687.30580999999995</v>
      </c>
      <c r="G27" s="55">
        <v>186.273</v>
      </c>
      <c r="H27" s="55">
        <v>376.96239000000003</v>
      </c>
      <c r="I27" s="55">
        <v>17.862780000000001</v>
      </c>
      <c r="J27" s="159">
        <v>1366.2052699999999</v>
      </c>
      <c r="K27" s="159">
        <v>763.24900000000002</v>
      </c>
    </row>
    <row r="28" spans="1:11" ht="15.75">
      <c r="A28" s="94" t="s">
        <v>81</v>
      </c>
      <c r="B28" s="95">
        <v>3.3755900000000003</v>
      </c>
      <c r="C28" s="95">
        <v>3.1255899999999999</v>
      </c>
      <c r="D28" s="95">
        <v>16.250530000000001</v>
      </c>
      <c r="E28" s="95">
        <v>14.160830000000001</v>
      </c>
      <c r="F28" s="95">
        <v>36.523910000000001</v>
      </c>
      <c r="G28" s="95">
        <v>14.1927</v>
      </c>
      <c r="H28" s="95">
        <v>8.52867</v>
      </c>
      <c r="I28" s="95">
        <v>0</v>
      </c>
      <c r="J28" s="160">
        <v>15.71509</v>
      </c>
      <c r="K28" s="160">
        <v>18.972760000000001</v>
      </c>
    </row>
    <row r="29" spans="1:11" ht="15.75">
      <c r="A29" s="59" t="s">
        <v>3</v>
      </c>
      <c r="B29" s="55">
        <v>60756.640050000009</v>
      </c>
      <c r="C29" s="55">
        <v>57356.764989999989</v>
      </c>
      <c r="D29" s="55">
        <v>45240.021950000002</v>
      </c>
      <c r="E29" s="55">
        <v>85824.25884000001</v>
      </c>
      <c r="F29" s="55">
        <v>74648.850110000014</v>
      </c>
      <c r="G29" s="55">
        <v>105038.01949999998</v>
      </c>
      <c r="H29" s="55">
        <v>57415.316610000002</v>
      </c>
      <c r="I29" s="55">
        <v>58081.952089999999</v>
      </c>
      <c r="J29" s="55">
        <v>52590.973960000003</v>
      </c>
      <c r="K29" s="55">
        <v>57880.73846</v>
      </c>
    </row>
    <row r="31" spans="1:11">
      <c r="I31" t="s">
        <v>23</v>
      </c>
    </row>
    <row r="32" spans="1:11" ht="15.75">
      <c r="A32" s="1" t="s">
        <v>129</v>
      </c>
      <c r="B32" s="1" t="s">
        <v>19</v>
      </c>
      <c r="C32" s="1"/>
      <c r="D32" s="1"/>
      <c r="E32" s="1"/>
      <c r="F32" s="1"/>
      <c r="G32" s="1"/>
      <c r="H32" s="1"/>
      <c r="I32" s="1"/>
    </row>
    <row r="33" spans="1:11" ht="15.75">
      <c r="A33" s="1" t="s">
        <v>148</v>
      </c>
      <c r="B33" s="96">
        <v>2007</v>
      </c>
      <c r="C33" s="96">
        <f t="shared" ref="C33" si="2">B33+1</f>
        <v>2008</v>
      </c>
      <c r="D33" s="96">
        <f t="shared" ref="D33" si="3">C33+1</f>
        <v>2009</v>
      </c>
      <c r="E33" s="96">
        <f t="shared" ref="E33" si="4">D33+1</f>
        <v>2010</v>
      </c>
      <c r="F33" s="96">
        <f t="shared" ref="F33" si="5">E33+1</f>
        <v>2011</v>
      </c>
      <c r="G33" s="96">
        <f t="shared" ref="G33" si="6">F33+1</f>
        <v>2012</v>
      </c>
      <c r="H33" s="96">
        <f t="shared" ref="H33" si="7">G33+1</f>
        <v>2013</v>
      </c>
      <c r="I33" s="96">
        <v>2014</v>
      </c>
      <c r="J33" s="96">
        <v>2015</v>
      </c>
      <c r="K33" s="96">
        <v>2016</v>
      </c>
    </row>
    <row r="34" spans="1:11" ht="15.75">
      <c r="A34" s="132" t="s">
        <v>72</v>
      </c>
      <c r="B34" s="55">
        <v>364697.35017999995</v>
      </c>
      <c r="C34" s="55">
        <v>390483.77774999995</v>
      </c>
      <c r="D34" s="55">
        <v>433497.27383999998</v>
      </c>
      <c r="E34" s="55">
        <v>437127.58899999998</v>
      </c>
      <c r="F34" s="55">
        <v>446227.16672999988</v>
      </c>
      <c r="G34" s="55">
        <v>461737.16163000005</v>
      </c>
      <c r="H34" s="55">
        <v>440876.33752</v>
      </c>
      <c r="I34" s="55">
        <v>449382.12068000005</v>
      </c>
      <c r="J34" s="55">
        <v>502757.08600000001</v>
      </c>
      <c r="K34" s="55">
        <v>555103.28700000001</v>
      </c>
    </row>
    <row r="35" spans="1:11" ht="15.75">
      <c r="A35" s="132" t="s">
        <v>130</v>
      </c>
      <c r="B35" s="55">
        <v>7151.0109599999987</v>
      </c>
      <c r="C35" s="55">
        <v>7669.2510700000003</v>
      </c>
      <c r="D35" s="55">
        <v>8463.5337799999998</v>
      </c>
      <c r="E35" s="55">
        <v>8447.9719399999994</v>
      </c>
      <c r="F35" s="55">
        <v>8475.321179999999</v>
      </c>
      <c r="G35" s="55">
        <v>8544.4650100000017</v>
      </c>
      <c r="H35" s="55">
        <v>7891.8456100000003</v>
      </c>
      <c r="I35" s="55">
        <v>7741.7240000000002</v>
      </c>
      <c r="J35" s="55">
        <v>8286.4459999999999</v>
      </c>
      <c r="K35" s="55">
        <v>8903.0609999999997</v>
      </c>
    </row>
    <row r="36" spans="1:11" ht="15.75">
      <c r="A36" s="132" t="s">
        <v>131</v>
      </c>
      <c r="B36" s="55">
        <v>30.014959999999995</v>
      </c>
      <c r="C36" s="55">
        <v>30.891530000000003</v>
      </c>
      <c r="D36" s="55">
        <v>32.362169999999999</v>
      </c>
      <c r="E36" s="55">
        <v>31.289120000000004</v>
      </c>
      <c r="F36" s="55">
        <v>30.664510000000003</v>
      </c>
      <c r="G36" s="55">
        <v>77.06653</v>
      </c>
      <c r="H36" s="55">
        <v>149.47777000000002</v>
      </c>
      <c r="I36" s="55">
        <v>200.91380999999998</v>
      </c>
      <c r="J36" s="55">
        <v>256.11900000000003</v>
      </c>
      <c r="K36" s="55">
        <v>291.77699999999999</v>
      </c>
    </row>
    <row r="37" spans="1:11" ht="15.75">
      <c r="A37" s="133" t="s">
        <v>132</v>
      </c>
      <c r="B37" s="55">
        <v>2067.1125400000001</v>
      </c>
      <c r="C37" s="55">
        <v>2304.9278300000001</v>
      </c>
      <c r="D37" s="55">
        <v>2577.6717299999996</v>
      </c>
      <c r="E37" s="55">
        <v>2626.9810400000001</v>
      </c>
      <c r="F37" s="55">
        <v>2682.2510000000002</v>
      </c>
      <c r="G37" s="55">
        <v>2715.5491700000002</v>
      </c>
      <c r="H37" s="55">
        <v>2518.9945600000001</v>
      </c>
      <c r="I37" s="55">
        <v>2476.7343599999999</v>
      </c>
      <c r="J37" s="55">
        <v>2650.9780000000001</v>
      </c>
      <c r="K37" s="55">
        <v>2838.701</v>
      </c>
    </row>
    <row r="38" spans="1:11" ht="15.75">
      <c r="A38" s="132" t="s">
        <v>133</v>
      </c>
      <c r="B38" s="55">
        <v>122.03004000000001</v>
      </c>
      <c r="C38" s="55">
        <v>134.56323999999998</v>
      </c>
      <c r="D38" s="55">
        <v>154.01439999999999</v>
      </c>
      <c r="E38" s="55">
        <v>154.5976</v>
      </c>
      <c r="F38" s="55">
        <v>153.90295999999998</v>
      </c>
      <c r="G38" s="55">
        <v>154.35135</v>
      </c>
      <c r="H38" s="55">
        <v>143.49697</v>
      </c>
      <c r="I38" s="55">
        <v>142.24035999999998</v>
      </c>
      <c r="J38" s="55">
        <v>153.73099999999999</v>
      </c>
      <c r="K38" s="55">
        <v>165.476</v>
      </c>
    </row>
    <row r="39" spans="1:11" ht="15.75">
      <c r="A39" s="132" t="s">
        <v>134</v>
      </c>
      <c r="B39" s="55">
        <v>121.15804999999999</v>
      </c>
      <c r="C39" s="55">
        <v>133.66580000000002</v>
      </c>
      <c r="D39" s="55">
        <v>153.07424</v>
      </c>
      <c r="E39" s="55">
        <v>153.68860000000001</v>
      </c>
      <c r="F39" s="55">
        <v>153.01213000000001</v>
      </c>
      <c r="G39" s="55">
        <v>153.47215999999997</v>
      </c>
      <c r="H39" s="55">
        <v>142.69879</v>
      </c>
      <c r="I39" s="55">
        <v>141.46823000000001</v>
      </c>
      <c r="J39" s="55">
        <v>152.917</v>
      </c>
      <c r="K39" s="55">
        <v>164.61500000000001</v>
      </c>
    </row>
    <row r="40" spans="1:11" ht="15.75">
      <c r="A40" s="132" t="s">
        <v>135</v>
      </c>
      <c r="B40" s="55">
        <v>89.165279999999996</v>
      </c>
      <c r="C40" s="55">
        <v>100.77051000000002</v>
      </c>
      <c r="D40" s="55">
        <v>118.6605</v>
      </c>
      <c r="E40" s="55">
        <v>120.43375</v>
      </c>
      <c r="F40" s="55">
        <v>120.42829</v>
      </c>
      <c r="G40" s="55">
        <v>121.32218999999999</v>
      </c>
      <c r="H40" s="55">
        <v>113.52164999999999</v>
      </c>
      <c r="I40" s="55">
        <v>113.25350000000002</v>
      </c>
      <c r="J40" s="55">
        <v>123.18</v>
      </c>
      <c r="K40" s="55">
        <v>133.10400000000001</v>
      </c>
    </row>
    <row r="41" spans="1:11" ht="15.75">
      <c r="A41" s="132" t="s">
        <v>136</v>
      </c>
      <c r="B41" s="55">
        <v>404.04941000000002</v>
      </c>
      <c r="C41" s="55">
        <v>423.93326999999999</v>
      </c>
      <c r="D41" s="55">
        <v>452.16093000000006</v>
      </c>
      <c r="E41" s="55">
        <v>445.88632000000007</v>
      </c>
      <c r="F41" s="55">
        <v>462.18266999999997</v>
      </c>
      <c r="G41" s="55">
        <v>475.74713000000008</v>
      </c>
      <c r="H41" s="55">
        <v>444.44082999999989</v>
      </c>
      <c r="I41" s="55">
        <v>442.16840000000002</v>
      </c>
      <c r="J41" s="55">
        <v>478.61900000000003</v>
      </c>
      <c r="K41" s="55">
        <v>515.64400000000001</v>
      </c>
    </row>
    <row r="42" spans="1:11" ht="15.75">
      <c r="A42" s="132" t="s">
        <v>137</v>
      </c>
      <c r="B42" s="55">
        <v>863.34060999999986</v>
      </c>
      <c r="C42" s="55">
        <v>941.74019999999996</v>
      </c>
      <c r="D42" s="55">
        <v>1054.8727799999997</v>
      </c>
      <c r="E42" s="55">
        <v>1085.5310200000001</v>
      </c>
      <c r="F42" s="55">
        <v>1111.6459100000002</v>
      </c>
      <c r="G42" s="55">
        <v>1138.85131</v>
      </c>
      <c r="H42" s="55">
        <v>1069.7361100000001</v>
      </c>
      <c r="I42" s="55">
        <v>1064.9919600000001</v>
      </c>
      <c r="J42" s="55">
        <v>1158.309</v>
      </c>
      <c r="K42" s="55">
        <v>1253.752</v>
      </c>
    </row>
    <row r="43" spans="1:11" ht="15.75">
      <c r="A43" s="132" t="s">
        <v>138</v>
      </c>
      <c r="B43" s="55">
        <v>15278.69752</v>
      </c>
      <c r="C43" s="55">
        <v>16223.003439999997</v>
      </c>
      <c r="D43" s="55">
        <v>17789.808129999998</v>
      </c>
      <c r="E43" s="55">
        <v>17789.968150000001</v>
      </c>
      <c r="F43" s="55">
        <v>18064.013939999997</v>
      </c>
      <c r="G43" s="55">
        <v>18638.57603</v>
      </c>
      <c r="H43" s="55">
        <v>17599.474460000001</v>
      </c>
      <c r="I43" s="55">
        <v>17553.907139999999</v>
      </c>
      <c r="J43" s="55">
        <v>18991.344000000001</v>
      </c>
      <c r="K43" s="55">
        <v>20461.501</v>
      </c>
    </row>
    <row r="44" spans="1:11" ht="15.75">
      <c r="A44" s="132" t="s">
        <v>139</v>
      </c>
      <c r="B44" s="55">
        <v>31.085319999999999</v>
      </c>
      <c r="C44" s="55">
        <v>31.993200000000005</v>
      </c>
      <c r="D44" s="55">
        <v>35.547280000000001</v>
      </c>
      <c r="E44" s="55">
        <v>35.787530000000004</v>
      </c>
      <c r="F44" s="55">
        <v>35.419899999999998</v>
      </c>
      <c r="G44" s="55">
        <v>35.69894</v>
      </c>
      <c r="H44" s="55">
        <v>32.768430000000009</v>
      </c>
      <c r="I44" s="55">
        <v>31.769149999999996</v>
      </c>
      <c r="J44" s="55">
        <v>33.496000000000002</v>
      </c>
      <c r="K44" s="55">
        <v>35.71</v>
      </c>
    </row>
    <row r="45" spans="1:11" ht="15.75">
      <c r="A45" s="132" t="s">
        <v>140</v>
      </c>
      <c r="B45" s="55">
        <v>4800.1322499999997</v>
      </c>
      <c r="C45" s="55">
        <v>5095.2140599999993</v>
      </c>
      <c r="D45" s="55">
        <v>5537.3184600000013</v>
      </c>
      <c r="E45" s="55">
        <v>5491.5893299999998</v>
      </c>
      <c r="F45" s="55">
        <v>5509.0697199999995</v>
      </c>
      <c r="G45" s="55">
        <v>5556.0375099999992</v>
      </c>
      <c r="H45" s="55">
        <v>5154.8677400000006</v>
      </c>
      <c r="I45" s="55">
        <v>5096.3405200000007</v>
      </c>
      <c r="J45" s="55">
        <v>5492.7979999999998</v>
      </c>
      <c r="K45" s="55">
        <v>5902.6809999999996</v>
      </c>
    </row>
    <row r="46" spans="1:11" ht="15.75">
      <c r="A46" s="132" t="s">
        <v>141</v>
      </c>
      <c r="B46" s="55">
        <v>1065.6387500000001</v>
      </c>
      <c r="C46" s="55">
        <v>1145.6463399999998</v>
      </c>
      <c r="D46" s="55">
        <v>1267.1301800000001</v>
      </c>
      <c r="E46" s="55">
        <v>1262.77981</v>
      </c>
      <c r="F46" s="55">
        <v>1269.7758800000001</v>
      </c>
      <c r="G46" s="55">
        <v>1278.2674800000002</v>
      </c>
      <c r="H46" s="55">
        <v>1183.4228600000001</v>
      </c>
      <c r="I46" s="55">
        <v>1375.1010800000001</v>
      </c>
      <c r="J46" s="55">
        <v>1829.521</v>
      </c>
      <c r="K46" s="55">
        <v>2146.0630000000001</v>
      </c>
    </row>
    <row r="47" spans="1:11" ht="15.75">
      <c r="A47" s="132" t="s">
        <v>142</v>
      </c>
      <c r="B47" s="55">
        <v>8785.7594600000011</v>
      </c>
      <c r="C47" s="55">
        <v>9387.7409400000015</v>
      </c>
      <c r="D47" s="55">
        <v>10438.512769999999</v>
      </c>
      <c r="E47" s="55">
        <v>10600.00498</v>
      </c>
      <c r="F47" s="55">
        <v>10856.922819999998</v>
      </c>
      <c r="G47" s="55">
        <v>11188.571399999999</v>
      </c>
      <c r="H47" s="55">
        <v>10584.85108</v>
      </c>
      <c r="I47" s="55">
        <v>10599.97509</v>
      </c>
      <c r="J47" s="55">
        <v>11555.819</v>
      </c>
      <c r="K47" s="55">
        <v>12539.630999999999</v>
      </c>
    </row>
    <row r="48" spans="1:11" ht="15.75">
      <c r="A48" s="132" t="s">
        <v>143</v>
      </c>
      <c r="B48" s="55">
        <v>9084.0561899999993</v>
      </c>
      <c r="C48" s="55">
        <v>9718.6130099999991</v>
      </c>
      <c r="D48" s="55">
        <v>10791.84893</v>
      </c>
      <c r="E48" s="55">
        <v>10853.958180000001</v>
      </c>
      <c r="F48" s="55">
        <v>11063.416590000001</v>
      </c>
      <c r="G48" s="55">
        <v>11340.179620000001</v>
      </c>
      <c r="H48" s="55">
        <v>10664.977939999999</v>
      </c>
      <c r="I48" s="55">
        <v>10642.3711</v>
      </c>
      <c r="J48" s="55">
        <v>11559.393</v>
      </c>
      <c r="K48" s="55">
        <v>12459.192999999999</v>
      </c>
    </row>
    <row r="49" spans="1:11" ht="15.75">
      <c r="A49" s="132" t="s">
        <v>83</v>
      </c>
      <c r="B49" s="55">
        <v>9059.2710100000004</v>
      </c>
      <c r="C49" s="55">
        <v>9690.8908700000011</v>
      </c>
      <c r="D49" s="55">
        <v>10762.881160000003</v>
      </c>
      <c r="E49" s="55">
        <v>10825.77846</v>
      </c>
      <c r="F49" s="55">
        <v>11035.753130000001</v>
      </c>
      <c r="G49" s="55">
        <v>11312.87969</v>
      </c>
      <c r="H49" s="55">
        <v>10640.19507</v>
      </c>
      <c r="I49" s="55">
        <v>10618.39826</v>
      </c>
      <c r="J49" s="55">
        <v>11534.119000000001</v>
      </c>
      <c r="K49" s="55">
        <v>12432.406000000001</v>
      </c>
    </row>
    <row r="50" spans="1:11" ht="15.75">
      <c r="A50" s="132" t="s">
        <v>144</v>
      </c>
      <c r="B50" s="55">
        <v>3958.9090499999998</v>
      </c>
      <c r="C50" s="55">
        <v>4300.6821900000004</v>
      </c>
      <c r="D50" s="55">
        <v>4783.3099199999997</v>
      </c>
      <c r="E50" s="55">
        <v>4781.3212699999995</v>
      </c>
      <c r="F50" s="55">
        <v>4835.0263299999988</v>
      </c>
      <c r="G50" s="55">
        <v>4912.71281</v>
      </c>
      <c r="H50" s="55">
        <v>4591.843350000001</v>
      </c>
      <c r="I50" s="55">
        <v>4563.6994199999999</v>
      </c>
      <c r="J50" s="55">
        <v>4906.4530000000004</v>
      </c>
      <c r="K50" s="55">
        <v>5256.2790000000005</v>
      </c>
    </row>
    <row r="51" spans="1:11" ht="15.75">
      <c r="A51" s="132" t="s">
        <v>145</v>
      </c>
      <c r="B51" s="55">
        <v>4861.3788299999997</v>
      </c>
      <c r="C51" s="55">
        <v>5331.3469699999996</v>
      </c>
      <c r="D51" s="55">
        <v>6015.4007900000006</v>
      </c>
      <c r="E51" s="55">
        <v>6061.5338400000001</v>
      </c>
      <c r="F51" s="55">
        <v>6153.543709999999</v>
      </c>
      <c r="G51" s="55">
        <v>6268.30296</v>
      </c>
      <c r="H51" s="55">
        <v>5827.1067999999996</v>
      </c>
      <c r="I51" s="55">
        <v>5757.9178600000005</v>
      </c>
      <c r="J51" s="55">
        <v>6185.0969999999998</v>
      </c>
      <c r="K51" s="55">
        <v>6629.9189999999999</v>
      </c>
    </row>
    <row r="52" spans="1:11" ht="15.75">
      <c r="A52" s="132" t="s">
        <v>146</v>
      </c>
      <c r="B52" s="55">
        <v>1311.5178799999999</v>
      </c>
      <c r="C52" s="55">
        <v>1375.6459900000002</v>
      </c>
      <c r="D52" s="55">
        <v>1478.9530500000001</v>
      </c>
      <c r="E52" s="55">
        <v>1453.8786700000001</v>
      </c>
      <c r="F52" s="55">
        <v>1445.3496099999998</v>
      </c>
      <c r="G52" s="55">
        <v>1449.96633</v>
      </c>
      <c r="H52" s="55">
        <v>1335.0201499999998</v>
      </c>
      <c r="I52" s="55">
        <v>1304.6170099999999</v>
      </c>
      <c r="J52" s="55">
        <v>1388.7270000000001</v>
      </c>
      <c r="K52" s="55">
        <v>1484.3009999999999</v>
      </c>
    </row>
    <row r="53" spans="1:11" ht="15.75">
      <c r="A53" s="132" t="s">
        <v>147</v>
      </c>
      <c r="B53" s="55">
        <v>5163.4658099999997</v>
      </c>
      <c r="C53" s="55">
        <v>5473.9657500000003</v>
      </c>
      <c r="D53" s="55">
        <v>6116.6608999999999</v>
      </c>
      <c r="E53" s="55">
        <v>6161.9565700000003</v>
      </c>
      <c r="F53" s="55">
        <v>6210.9366800000007</v>
      </c>
      <c r="G53" s="55">
        <v>6309.6605599999994</v>
      </c>
      <c r="H53" s="55">
        <v>5872.8673200000003</v>
      </c>
      <c r="I53" s="55">
        <v>5898.5738100000008</v>
      </c>
      <c r="J53" s="55">
        <v>6490.982</v>
      </c>
      <c r="K53" s="55">
        <v>7058.7659999999996</v>
      </c>
    </row>
    <row r="54" spans="1:11" ht="15.75">
      <c r="A54" s="134" t="s">
        <v>81</v>
      </c>
      <c r="B54" s="95">
        <v>0</v>
      </c>
      <c r="C54" s="95">
        <v>0</v>
      </c>
      <c r="D54" s="95">
        <v>0</v>
      </c>
      <c r="E54" s="95">
        <v>7.8790000000000013E-2</v>
      </c>
      <c r="F54" s="95">
        <v>7.2043900000000001</v>
      </c>
      <c r="G54" s="95">
        <v>9.4762000000000004</v>
      </c>
      <c r="H54" s="95">
        <v>8.6029900000000001</v>
      </c>
      <c r="I54" s="95">
        <v>8.3222699999999996</v>
      </c>
      <c r="J54" s="95">
        <v>8.7750000000000004</v>
      </c>
      <c r="K54" s="95">
        <v>9.3010000000000002</v>
      </c>
    </row>
    <row r="55" spans="1:11" ht="15.75">
      <c r="A55" s="1" t="s">
        <v>3</v>
      </c>
      <c r="B55" s="55">
        <v>438945.14410000003</v>
      </c>
      <c r="C55" s="55">
        <v>469998.26395999995</v>
      </c>
      <c r="D55" s="55">
        <v>521520.99593999982</v>
      </c>
      <c r="E55" s="55">
        <v>525512.60396999994</v>
      </c>
      <c r="F55" s="55">
        <v>535903.00807999982</v>
      </c>
      <c r="G55" s="55">
        <v>553418.31601000007</v>
      </c>
      <c r="H55" s="55">
        <v>526846.54799999995</v>
      </c>
      <c r="I55" s="55">
        <v>535156.6080100002</v>
      </c>
      <c r="J55" s="55">
        <v>595993.90700000001</v>
      </c>
      <c r="K55" s="55">
        <v>655785.16799999995</v>
      </c>
    </row>
  </sheetData>
  <hyperlinks>
    <hyperlink ref="B4" r:id="rId1" location="Monthly Revenue Repor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3"/>
  <sheetViews>
    <sheetView workbookViewId="0">
      <pane ySplit="5" topLeftCell="A24" activePane="bottomLeft" state="frozen"/>
      <selection pane="bottomLeft" activeCell="J58" sqref="J58"/>
    </sheetView>
  </sheetViews>
  <sheetFormatPr defaultRowHeight="15.75"/>
  <cols>
    <col min="1" max="1" width="14.140625" style="1" bestFit="1" customWidth="1"/>
    <col min="2" max="2" width="18.7109375" style="1" customWidth="1"/>
    <col min="3" max="3" width="12.7109375" style="1" customWidth="1"/>
    <col min="4" max="4" width="15.28515625" style="1" customWidth="1"/>
    <col min="5" max="6" width="12.7109375" style="1" customWidth="1"/>
    <col min="7" max="7" width="14.7109375" style="1" customWidth="1"/>
    <col min="8" max="8" width="15.42578125" style="1" customWidth="1"/>
    <col min="9" max="9" width="1.28515625" style="1" customWidth="1"/>
    <col min="10" max="10" width="12.7109375" style="1" customWidth="1"/>
    <col min="11" max="11" width="3" style="1" customWidth="1"/>
    <col min="12" max="12" width="12.7109375" style="1" customWidth="1"/>
    <col min="13" max="14" width="13.85546875" style="1" bestFit="1" customWidth="1"/>
    <col min="15" max="23" width="12.28515625" style="1" bestFit="1" customWidth="1"/>
    <col min="24" max="24" width="13.85546875" style="1" bestFit="1" customWidth="1"/>
    <col min="25" max="26" width="12.28515625" style="1" bestFit="1" customWidth="1"/>
    <col min="27" max="36" width="13.85546875" style="1" bestFit="1" customWidth="1"/>
    <col min="37" max="16384" width="9.140625" style="1"/>
  </cols>
  <sheetData>
    <row r="1" spans="1:12">
      <c r="A1" s="1" t="s">
        <v>17</v>
      </c>
    </row>
    <row r="2" spans="1:12">
      <c r="A2" s="1" t="s">
        <v>1</v>
      </c>
      <c r="B2" s="1" t="s">
        <v>102</v>
      </c>
    </row>
    <row r="3" spans="1:12">
      <c r="A3" s="1" t="s">
        <v>92</v>
      </c>
      <c r="B3" s="123">
        <v>42831</v>
      </c>
    </row>
    <row r="4" spans="1:12">
      <c r="A4" s="1" t="s">
        <v>93</v>
      </c>
      <c r="B4" s="43" t="s">
        <v>18</v>
      </c>
    </row>
    <row r="5" spans="1:12" ht="63">
      <c r="A5" s="5" t="s">
        <v>19</v>
      </c>
      <c r="B5" s="44" t="s">
        <v>126</v>
      </c>
      <c r="C5" s="44" t="s">
        <v>127</v>
      </c>
      <c r="D5" s="44" t="s">
        <v>20</v>
      </c>
      <c r="E5" s="44" t="s">
        <v>21</v>
      </c>
      <c r="F5" s="44" t="s">
        <v>128</v>
      </c>
      <c r="G5" s="44" t="s">
        <v>106</v>
      </c>
      <c r="H5" s="44" t="s">
        <v>107</v>
      </c>
      <c r="I5" s="44"/>
      <c r="J5" s="44" t="s">
        <v>108</v>
      </c>
    </row>
    <row r="6" spans="1:12">
      <c r="A6" s="1">
        <v>1979</v>
      </c>
      <c r="B6" s="45">
        <v>27423</v>
      </c>
      <c r="C6" s="45">
        <v>169</v>
      </c>
      <c r="D6" s="45">
        <v>0</v>
      </c>
      <c r="E6" s="45">
        <v>34982</v>
      </c>
      <c r="F6" s="45">
        <v>9051</v>
      </c>
      <c r="G6" s="45">
        <v>28053</v>
      </c>
      <c r="H6" s="45">
        <v>10904</v>
      </c>
      <c r="J6" s="45">
        <v>370371</v>
      </c>
    </row>
    <row r="7" spans="1:12">
      <c r="A7" s="1">
        <f>A6+1</f>
        <v>1980</v>
      </c>
      <c r="B7" s="45">
        <v>78318</v>
      </c>
      <c r="C7" s="45">
        <v>364</v>
      </c>
      <c r="D7" s="45">
        <v>0</v>
      </c>
      <c r="E7" s="45">
        <v>92138</v>
      </c>
      <c r="F7" s="45">
        <v>52823</v>
      </c>
      <c r="G7" s="45">
        <v>28369</v>
      </c>
      <c r="H7" s="45">
        <v>60384</v>
      </c>
      <c r="J7" s="45">
        <v>863210</v>
      </c>
    </row>
    <row r="8" spans="1:12">
      <c r="A8" s="1">
        <f t="shared" ref="A8:A43" si="0">A7+1</f>
        <v>1981</v>
      </c>
      <c r="B8" s="45">
        <v>101610</v>
      </c>
      <c r="C8" s="45">
        <v>539</v>
      </c>
      <c r="D8" s="45">
        <v>0</v>
      </c>
      <c r="E8" s="45">
        <v>108178</v>
      </c>
      <c r="F8" s="45">
        <v>91470</v>
      </c>
      <c r="G8" s="45">
        <v>34189</v>
      </c>
      <c r="H8" s="45">
        <v>77487</v>
      </c>
      <c r="J8" s="45">
        <v>1063272</v>
      </c>
    </row>
    <row r="9" spans="1:12">
      <c r="A9" s="1">
        <f t="shared" si="0"/>
        <v>1982</v>
      </c>
      <c r="B9" s="45">
        <v>116206</v>
      </c>
      <c r="C9" s="45">
        <v>627</v>
      </c>
      <c r="D9" s="45">
        <v>8462</v>
      </c>
      <c r="E9" s="45">
        <v>151704</v>
      </c>
      <c r="F9" s="45">
        <v>100662</v>
      </c>
      <c r="G9" s="45">
        <v>54294</v>
      </c>
      <c r="H9" s="45">
        <v>104941</v>
      </c>
      <c r="J9" s="45">
        <v>1138418</v>
      </c>
    </row>
    <row r="10" spans="1:12">
      <c r="A10" s="1">
        <f t="shared" si="0"/>
        <v>1983</v>
      </c>
      <c r="B10" s="45">
        <v>109211</v>
      </c>
      <c r="C10" s="45">
        <v>591</v>
      </c>
      <c r="D10" s="45">
        <v>7782</v>
      </c>
      <c r="E10" s="45">
        <v>131241</v>
      </c>
      <c r="F10" s="45">
        <v>42006</v>
      </c>
      <c r="G10" s="45">
        <v>76226</v>
      </c>
      <c r="H10" s="45">
        <v>118995</v>
      </c>
      <c r="J10" s="45">
        <v>1067685</v>
      </c>
    </row>
    <row r="11" spans="1:12">
      <c r="A11" s="1">
        <f t="shared" si="0"/>
        <v>1984</v>
      </c>
      <c r="B11" s="45">
        <v>124929</v>
      </c>
      <c r="C11" s="45">
        <v>576</v>
      </c>
      <c r="D11" s="45">
        <v>9327</v>
      </c>
      <c r="E11" s="45">
        <v>153768</v>
      </c>
      <c r="F11" s="45">
        <v>23009</v>
      </c>
      <c r="G11" s="45">
        <v>84059</v>
      </c>
      <c r="H11" s="45">
        <v>137596</v>
      </c>
      <c r="J11" s="45">
        <v>1204896</v>
      </c>
    </row>
    <row r="12" spans="1:12">
      <c r="A12" s="1">
        <f t="shared" si="0"/>
        <v>1985</v>
      </c>
      <c r="B12" s="45">
        <v>134779</v>
      </c>
      <c r="C12" s="45">
        <v>631</v>
      </c>
      <c r="D12" s="45">
        <v>9826</v>
      </c>
      <c r="E12" s="45">
        <v>148308</v>
      </c>
      <c r="F12" s="45">
        <v>20575</v>
      </c>
      <c r="G12" s="45">
        <v>97825</v>
      </c>
      <c r="H12" s="45">
        <v>155239</v>
      </c>
      <c r="J12" s="45">
        <v>1336030</v>
      </c>
    </row>
    <row r="13" spans="1:12">
      <c r="A13" s="1">
        <f t="shared" si="0"/>
        <v>1986</v>
      </c>
      <c r="B13" s="45">
        <v>122877</v>
      </c>
      <c r="C13" s="45">
        <v>561</v>
      </c>
      <c r="D13" s="45">
        <v>8197</v>
      </c>
      <c r="E13" s="45">
        <v>127315</v>
      </c>
      <c r="F13" s="45">
        <v>16916</v>
      </c>
      <c r="G13" s="45">
        <v>118642</v>
      </c>
      <c r="H13" s="45">
        <v>181352</v>
      </c>
      <c r="J13" s="45">
        <v>1407181</v>
      </c>
    </row>
    <row r="14" spans="1:12">
      <c r="A14" s="1">
        <f t="shared" si="0"/>
        <v>1987</v>
      </c>
      <c r="B14" s="45">
        <v>62879</v>
      </c>
      <c r="C14" s="45">
        <v>312</v>
      </c>
      <c r="D14" s="45">
        <v>4906</v>
      </c>
      <c r="E14" s="45">
        <v>71812</v>
      </c>
      <c r="F14" s="45">
        <v>12454</v>
      </c>
      <c r="G14" s="45">
        <v>105153</v>
      </c>
      <c r="H14" s="45">
        <v>191635</v>
      </c>
      <c r="J14" s="45">
        <v>1463638</v>
      </c>
    </row>
    <row r="15" spans="1:12">
      <c r="A15" s="1">
        <f t="shared" si="0"/>
        <v>1988</v>
      </c>
      <c r="B15" s="45">
        <v>79431</v>
      </c>
      <c r="C15" s="45">
        <v>402</v>
      </c>
      <c r="D15" s="45">
        <v>6531</v>
      </c>
      <c r="E15" s="45">
        <v>95779</v>
      </c>
      <c r="F15" s="45">
        <v>13358</v>
      </c>
      <c r="G15" s="45">
        <v>106060</v>
      </c>
      <c r="H15" s="45">
        <v>197349</v>
      </c>
      <c r="J15" s="45">
        <v>1562396</v>
      </c>
    </row>
    <row r="16" spans="1:12">
      <c r="A16" s="1">
        <f t="shared" si="0"/>
        <v>1989</v>
      </c>
      <c r="B16" s="45">
        <v>66926</v>
      </c>
      <c r="C16" s="45">
        <v>2236</v>
      </c>
      <c r="D16" s="45">
        <v>4131</v>
      </c>
      <c r="E16" s="45">
        <v>83837</v>
      </c>
      <c r="F16" s="45">
        <v>15894</v>
      </c>
      <c r="G16" s="45">
        <v>118533</v>
      </c>
      <c r="H16" s="45">
        <v>208015</v>
      </c>
      <c r="J16" s="45">
        <v>1692150</v>
      </c>
      <c r="K16" s="1" t="s">
        <v>23</v>
      </c>
      <c r="L16" s="1" t="s">
        <v>23</v>
      </c>
    </row>
    <row r="17" spans="1:10">
      <c r="A17" s="1">
        <f t="shared" si="0"/>
        <v>1990</v>
      </c>
      <c r="B17" s="45">
        <v>85637</v>
      </c>
      <c r="C17" s="45">
        <v>413</v>
      </c>
      <c r="D17" s="45">
        <v>3907</v>
      </c>
      <c r="E17" s="45">
        <v>101421</v>
      </c>
      <c r="F17" s="45">
        <v>15172</v>
      </c>
      <c r="G17" s="45">
        <v>123925</v>
      </c>
      <c r="H17" s="45">
        <v>213199</v>
      </c>
      <c r="J17" s="45">
        <v>1771286</v>
      </c>
    </row>
    <row r="18" spans="1:10">
      <c r="A18" s="1">
        <f t="shared" si="0"/>
        <v>1991</v>
      </c>
      <c r="B18" s="45">
        <v>87964</v>
      </c>
      <c r="C18" s="45">
        <v>2503</v>
      </c>
      <c r="D18" s="45">
        <v>4954</v>
      </c>
      <c r="E18" s="45">
        <v>106890</v>
      </c>
      <c r="F18" s="45">
        <v>18841</v>
      </c>
      <c r="G18" s="45">
        <v>127786</v>
      </c>
      <c r="H18" s="45">
        <v>213342</v>
      </c>
      <c r="J18" s="45">
        <v>1877028</v>
      </c>
    </row>
    <row r="19" spans="1:10">
      <c r="A19" s="1">
        <f t="shared" si="0"/>
        <v>1992</v>
      </c>
      <c r="B19" s="45">
        <v>85068.36480000001</v>
      </c>
      <c r="C19" s="45">
        <v>5821.1522000000004</v>
      </c>
      <c r="D19" s="45">
        <v>5583.3042000000005</v>
      </c>
      <c r="E19" s="45">
        <v>96237.784699999989</v>
      </c>
      <c r="F19" s="45">
        <v>10975.9535</v>
      </c>
      <c r="G19" s="45">
        <v>133933.56330000001</v>
      </c>
      <c r="H19" s="45">
        <v>215339.611</v>
      </c>
      <c r="J19" s="45">
        <v>1965651.206</v>
      </c>
    </row>
    <row r="20" spans="1:10">
      <c r="A20" s="1">
        <f t="shared" si="0"/>
        <v>1993</v>
      </c>
      <c r="B20" s="45">
        <v>102752.7285</v>
      </c>
      <c r="C20" s="45">
        <v>6800.5008000000007</v>
      </c>
      <c r="D20" s="45">
        <v>6724.1116000000002</v>
      </c>
      <c r="E20" s="45">
        <v>132931.56730000002</v>
      </c>
      <c r="F20" s="45">
        <v>10325.827600000002</v>
      </c>
      <c r="G20" s="45">
        <v>135523.51990000001</v>
      </c>
      <c r="H20" s="45">
        <v>215146.32209999999</v>
      </c>
      <c r="J20" s="45">
        <v>2258152.3052500002</v>
      </c>
    </row>
    <row r="21" spans="1:10">
      <c r="A21" s="1">
        <f t="shared" si="0"/>
        <v>1994</v>
      </c>
      <c r="B21" s="45">
        <v>119225.43540000002</v>
      </c>
      <c r="C21" s="45">
        <v>7070.2205000000004</v>
      </c>
      <c r="D21" s="45">
        <v>6198.6127000000015</v>
      </c>
      <c r="E21" s="45">
        <v>144124.83730000001</v>
      </c>
      <c r="F21" s="45">
        <v>11429.369199999997</v>
      </c>
      <c r="G21" s="45">
        <v>133930.92619999999</v>
      </c>
      <c r="H21" s="45">
        <v>212409.66500000001</v>
      </c>
      <c r="J21" s="45">
        <v>2546693.44893</v>
      </c>
    </row>
    <row r="22" spans="1:10">
      <c r="A22" s="1">
        <f t="shared" si="0"/>
        <v>1995</v>
      </c>
      <c r="B22" s="45">
        <v>103601.84694999999</v>
      </c>
      <c r="C22" s="45">
        <v>6166.236609999999</v>
      </c>
      <c r="D22" s="45">
        <v>8027.9065499999997</v>
      </c>
      <c r="E22" s="45">
        <v>122373.05023000002</v>
      </c>
      <c r="F22" s="45">
        <v>9795.4922200000001</v>
      </c>
      <c r="G22" s="45">
        <v>131291.31507000001</v>
      </c>
      <c r="H22" s="45">
        <v>204521.64176</v>
      </c>
      <c r="J22" s="45">
        <v>2642972.4345</v>
      </c>
    </row>
    <row r="23" spans="1:10">
      <c r="A23" s="1">
        <f t="shared" si="0"/>
        <v>1996</v>
      </c>
      <c r="B23" s="45">
        <v>102221.87043</v>
      </c>
      <c r="C23" s="45">
        <v>6503.1663600000011</v>
      </c>
      <c r="D23" s="45">
        <v>24736.396659999999</v>
      </c>
      <c r="E23" s="45">
        <v>117430.08607999999</v>
      </c>
      <c r="F23" s="45">
        <v>13158.790799999997</v>
      </c>
      <c r="G23" s="45">
        <v>132093.40468999997</v>
      </c>
      <c r="H23" s="45">
        <v>203010.55291999999</v>
      </c>
      <c r="J23" s="45">
        <v>2745602.9885499999</v>
      </c>
    </row>
    <row r="24" spans="1:10">
      <c r="A24" s="1">
        <f t="shared" si="0"/>
        <v>1997</v>
      </c>
      <c r="B24" s="45">
        <v>151363.48756000001</v>
      </c>
      <c r="C24" s="45">
        <v>7941.0897799999993</v>
      </c>
      <c r="D24" s="45">
        <v>13885.047269999999</v>
      </c>
      <c r="E24" s="45">
        <v>180176.58425000001</v>
      </c>
      <c r="F24" s="45">
        <v>12607.507629999998</v>
      </c>
      <c r="G24" s="45">
        <v>133634.49596999999</v>
      </c>
      <c r="H24" s="45">
        <v>207416.7775</v>
      </c>
      <c r="J24" s="45">
        <v>2963941.0177500001</v>
      </c>
    </row>
    <row r="25" spans="1:10">
      <c r="A25" s="1">
        <f t="shared" si="0"/>
        <v>1998</v>
      </c>
      <c r="B25" s="45">
        <v>153679.20069999999</v>
      </c>
      <c r="C25" s="45">
        <v>8667.0100999999995</v>
      </c>
      <c r="D25" s="45">
        <v>12842.693200000002</v>
      </c>
      <c r="E25" s="45">
        <v>170106.13</v>
      </c>
      <c r="F25" s="45">
        <v>15578.363899999998</v>
      </c>
      <c r="G25" s="45">
        <v>136307.18400000001</v>
      </c>
      <c r="H25" s="45">
        <v>211102.39980000001</v>
      </c>
      <c r="J25" s="45">
        <v>3157994.95206</v>
      </c>
    </row>
    <row r="26" spans="1:10">
      <c r="A26" s="1">
        <f t="shared" si="0"/>
        <v>1999</v>
      </c>
      <c r="B26" s="45">
        <v>107743.54050000002</v>
      </c>
      <c r="C26" s="45">
        <v>6205.3237000000008</v>
      </c>
      <c r="D26" s="45">
        <v>11276.290600000002</v>
      </c>
      <c r="E26" s="45">
        <v>135692.43659999999</v>
      </c>
      <c r="F26" s="45">
        <v>11935.553400000001</v>
      </c>
      <c r="G26" s="45">
        <v>139033.33100000001</v>
      </c>
      <c r="H26" s="45">
        <v>215449.05549999999</v>
      </c>
      <c r="J26" s="45">
        <v>3122932.3860300002</v>
      </c>
    </row>
    <row r="27" spans="1:10">
      <c r="A27" s="1">
        <f t="shared" si="0"/>
        <v>2000</v>
      </c>
      <c r="B27" s="45">
        <v>168406.3009</v>
      </c>
      <c r="C27" s="45">
        <v>8931.3040899999996</v>
      </c>
      <c r="D27" s="45">
        <v>11062.270979999999</v>
      </c>
      <c r="E27" s="45">
        <v>205321.30029999997</v>
      </c>
      <c r="F27" s="45">
        <v>15785.322419999999</v>
      </c>
      <c r="G27" s="45">
        <v>141813.99600000001</v>
      </c>
      <c r="H27" s="45">
        <v>219819.86974000002</v>
      </c>
      <c r="J27" s="45">
        <v>3373387.6340999999</v>
      </c>
    </row>
    <row r="28" spans="1:10">
      <c r="A28" s="1">
        <f t="shared" si="0"/>
        <v>2001</v>
      </c>
      <c r="B28" s="45">
        <v>329031.13837999996</v>
      </c>
      <c r="C28" s="45">
        <v>16687.44959</v>
      </c>
      <c r="D28" s="45">
        <v>12111.142899999999</v>
      </c>
      <c r="E28" s="45">
        <v>374463.80069999996</v>
      </c>
      <c r="F28" s="45">
        <v>27239.165360000003</v>
      </c>
      <c r="G28" s="45">
        <v>144650.28</v>
      </c>
      <c r="H28" s="45">
        <v>234280.12995999999</v>
      </c>
      <c r="J28" s="45">
        <v>3990542.80455</v>
      </c>
    </row>
    <row r="29" spans="1:10">
      <c r="A29" s="1">
        <f t="shared" si="0"/>
        <v>2002</v>
      </c>
      <c r="B29" s="45">
        <v>205121.20733</v>
      </c>
      <c r="C29" s="45">
        <v>10763.217519999998</v>
      </c>
      <c r="D29" s="45">
        <v>20270.225300000002</v>
      </c>
      <c r="E29" s="45">
        <v>229323.16265000001</v>
      </c>
      <c r="F29" s="45">
        <v>19918.553139999996</v>
      </c>
      <c r="G29" s="45">
        <v>159182.592</v>
      </c>
      <c r="H29" s="45">
        <v>258049.56333000003</v>
      </c>
      <c r="J29" s="45">
        <v>3847313.73129</v>
      </c>
    </row>
    <row r="30" spans="1:10">
      <c r="A30" s="1">
        <f t="shared" si="0"/>
        <v>2003</v>
      </c>
      <c r="B30" s="45">
        <v>229638.62352999998</v>
      </c>
      <c r="C30" s="45">
        <v>11938.62664</v>
      </c>
      <c r="D30" s="45">
        <v>21077.022519999999</v>
      </c>
      <c r="E30" s="45">
        <v>268365.73016000004</v>
      </c>
      <c r="F30" s="45">
        <v>15186.540630000001</v>
      </c>
      <c r="G30" s="45">
        <v>170954.86799999999</v>
      </c>
      <c r="H30" s="45">
        <v>275683.87650000001</v>
      </c>
      <c r="J30" s="45">
        <v>3891063.9964200002</v>
      </c>
    </row>
    <row r="31" spans="1:10">
      <c r="A31" s="1">
        <f t="shared" si="0"/>
        <v>2004</v>
      </c>
      <c r="B31" s="45">
        <v>297070.34322000004</v>
      </c>
      <c r="C31" s="45">
        <v>13550.70465</v>
      </c>
      <c r="D31" s="45">
        <v>13477.99353</v>
      </c>
      <c r="E31" s="45">
        <v>334883.30499999999</v>
      </c>
      <c r="F31" s="45">
        <v>22060.805049999999</v>
      </c>
      <c r="G31" s="45">
        <v>172434.10800000001</v>
      </c>
      <c r="H31" s="45">
        <v>292234.56612000003</v>
      </c>
      <c r="J31" s="45">
        <v>4292751.1236899998</v>
      </c>
    </row>
    <row r="32" spans="1:10">
      <c r="A32" s="1">
        <f t="shared" si="0"/>
        <v>2005</v>
      </c>
      <c r="B32" s="45">
        <v>380901.70107999997</v>
      </c>
      <c r="C32" s="45">
        <v>17821.566589999999</v>
      </c>
      <c r="D32" s="45">
        <v>21727.403540000003</v>
      </c>
      <c r="E32" s="45">
        <v>434153.45323000004</v>
      </c>
      <c r="F32" s="45">
        <v>42044.34332</v>
      </c>
      <c r="G32" s="45">
        <v>173249.12400000001</v>
      </c>
      <c r="H32" s="45">
        <v>350285.10271000006</v>
      </c>
      <c r="J32" s="45">
        <v>4906258.6799400002</v>
      </c>
    </row>
    <row r="33" spans="1:10">
      <c r="A33" s="1">
        <f t="shared" si="0"/>
        <v>2006</v>
      </c>
      <c r="B33" s="45">
        <v>491657.37404999993</v>
      </c>
      <c r="C33" s="45">
        <v>23308.28803</v>
      </c>
      <c r="D33" s="45">
        <v>26841.173649999997</v>
      </c>
      <c r="E33" s="45">
        <v>556540.6128</v>
      </c>
      <c r="F33" s="45">
        <v>52695.563220000004</v>
      </c>
      <c r="G33" s="45">
        <v>171797.508</v>
      </c>
      <c r="H33" s="45">
        <v>354156.25506</v>
      </c>
      <c r="J33" s="45">
        <v>5598573.2365800003</v>
      </c>
    </row>
    <row r="34" spans="1:10">
      <c r="A34" s="1">
        <f t="shared" si="0"/>
        <v>2007</v>
      </c>
      <c r="B34" s="45">
        <v>420254.27726999996</v>
      </c>
      <c r="C34" s="45">
        <v>19915.703410000002</v>
      </c>
      <c r="D34" s="45">
        <v>35627.327830000009</v>
      </c>
      <c r="E34" s="45">
        <v>501123.51504999987</v>
      </c>
      <c r="F34" s="45">
        <v>50409.672150000006</v>
      </c>
      <c r="G34" s="45">
        <v>170972.508</v>
      </c>
      <c r="H34" s="45">
        <v>364697.35017999995</v>
      </c>
      <c r="J34" s="45">
        <v>5772444.9848600002</v>
      </c>
    </row>
    <row r="35" spans="1:10">
      <c r="A35" s="1">
        <f t="shared" si="0"/>
        <v>2008</v>
      </c>
      <c r="B35" s="45">
        <v>557668.09065999999</v>
      </c>
      <c r="C35" s="45">
        <v>27052.097169999997</v>
      </c>
      <c r="D35" s="45">
        <v>30617.748319999999</v>
      </c>
      <c r="E35" s="45">
        <v>611181.53810000001</v>
      </c>
      <c r="F35" s="45">
        <v>46085.12292999999</v>
      </c>
      <c r="G35" s="45">
        <v>177171.81599999999</v>
      </c>
      <c r="H35" s="45">
        <v>390483.77230999997</v>
      </c>
      <c r="J35" s="45">
        <v>6021483.8423100002</v>
      </c>
    </row>
    <row r="36" spans="1:10">
      <c r="A36" s="1">
        <f t="shared" si="0"/>
        <v>2009</v>
      </c>
      <c r="B36" s="45">
        <v>370353.9546</v>
      </c>
      <c r="C36" s="45">
        <v>18259.522679999998</v>
      </c>
      <c r="D36" s="45">
        <v>40341.003420000001</v>
      </c>
      <c r="E36" s="45">
        <v>507228.55079999991</v>
      </c>
      <c r="F36" s="45">
        <v>36442.282189999998</v>
      </c>
      <c r="G36" s="45">
        <v>191292.48</v>
      </c>
      <c r="H36" s="45">
        <v>433497.27383999998</v>
      </c>
      <c r="J36" s="45">
        <v>5259985.8684999999</v>
      </c>
    </row>
    <row r="37" spans="1:10">
      <c r="A37" s="1">
        <f t="shared" si="0"/>
        <v>2010</v>
      </c>
      <c r="B37" s="45">
        <v>324543.96977000003</v>
      </c>
      <c r="C37" s="45">
        <v>16352.737950000001</v>
      </c>
      <c r="D37" s="45">
        <v>40436.73072</v>
      </c>
      <c r="E37" s="45">
        <v>355302.27451999998</v>
      </c>
      <c r="F37" s="45">
        <v>67701.590080000009</v>
      </c>
      <c r="G37" s="45">
        <v>187072.28400000001</v>
      </c>
      <c r="H37" s="45">
        <v>437127.58899999998</v>
      </c>
      <c r="J37" s="45">
        <v>4769678.2739599999</v>
      </c>
    </row>
    <row r="38" spans="1:10">
      <c r="A38" s="1">
        <f t="shared" si="0"/>
        <v>2011</v>
      </c>
      <c r="B38" s="45">
        <v>376104.46768</v>
      </c>
      <c r="C38" s="45">
        <v>19370.56061</v>
      </c>
      <c r="D38" s="45">
        <v>18181.973289999998</v>
      </c>
      <c r="E38" s="45">
        <v>411818.94893999997</v>
      </c>
      <c r="F38" s="45">
        <v>65620.177909999999</v>
      </c>
      <c r="G38" s="45">
        <v>184570.728</v>
      </c>
      <c r="H38" s="45">
        <v>446227.16672999988</v>
      </c>
      <c r="J38" s="45">
        <v>5393514.0350400005</v>
      </c>
    </row>
    <row r="39" spans="1:10">
      <c r="A39" s="1">
        <f t="shared" si="0"/>
        <v>2012</v>
      </c>
      <c r="B39" s="45">
        <v>399588.89597000001</v>
      </c>
      <c r="C39" s="45">
        <v>21452.054059999999</v>
      </c>
      <c r="D39" s="45">
        <v>23342.457770000001</v>
      </c>
      <c r="E39" s="45">
        <v>502573.86989999999</v>
      </c>
      <c r="F39" s="45">
        <v>92507.769009999989</v>
      </c>
      <c r="G39" s="45">
        <v>183423.50399999999</v>
      </c>
      <c r="H39" s="45">
        <v>461737.16163000005</v>
      </c>
      <c r="J39" s="45">
        <v>5736499.9378699996</v>
      </c>
    </row>
    <row r="40" spans="1:10">
      <c r="A40" s="1">
        <f t="shared" si="0"/>
        <v>2013</v>
      </c>
      <c r="B40" s="45">
        <v>379899.02016000001</v>
      </c>
      <c r="C40" s="45">
        <v>20774.799179999998</v>
      </c>
      <c r="D40" s="45">
        <v>24196.500789999998</v>
      </c>
      <c r="E40" s="45">
        <v>459631.16042999999</v>
      </c>
      <c r="F40" s="45">
        <v>44631.955419999998</v>
      </c>
      <c r="G40" s="45">
        <v>176172.68400000001</v>
      </c>
      <c r="H40" s="45">
        <v>440876.33752</v>
      </c>
      <c r="I40" s="45"/>
      <c r="J40" s="45">
        <v>5663438.8460100004</v>
      </c>
    </row>
    <row r="41" spans="1:10">
      <c r="A41" s="1">
        <f t="shared" si="0"/>
        <v>2014</v>
      </c>
      <c r="B41" s="45">
        <v>500658.55900000001</v>
      </c>
      <c r="C41" s="45">
        <v>27244.167000000001</v>
      </c>
      <c r="D41" s="45">
        <v>16197.464</v>
      </c>
      <c r="E41" s="45">
        <v>569860.17299999995</v>
      </c>
      <c r="F41" s="45">
        <v>47480.531999999999</v>
      </c>
      <c r="G41" s="45">
        <v>170473</v>
      </c>
      <c r="H41" s="45">
        <v>449382.12099999998</v>
      </c>
      <c r="I41" s="45"/>
      <c r="J41" s="45">
        <v>6098409.5310000004</v>
      </c>
    </row>
    <row r="42" spans="1:10">
      <c r="A42" s="1">
        <f t="shared" si="0"/>
        <v>2015</v>
      </c>
      <c r="B42" s="45">
        <v>375423.37199999997</v>
      </c>
      <c r="C42" s="45">
        <v>20091.023000000001</v>
      </c>
      <c r="D42" s="45">
        <v>18594.269</v>
      </c>
      <c r="E42" s="45">
        <v>542183.99600000004</v>
      </c>
      <c r="F42" s="45">
        <v>42234.930999999997</v>
      </c>
      <c r="G42" s="45">
        <v>182722.98</v>
      </c>
      <c r="H42" s="45">
        <v>502757.08600000001</v>
      </c>
      <c r="I42" s="45"/>
      <c r="J42" s="45">
        <v>6285750.2609999999</v>
      </c>
    </row>
    <row r="43" spans="1:10">
      <c r="A43" s="1">
        <f t="shared" si="0"/>
        <v>2016</v>
      </c>
      <c r="B43" s="45">
        <v>236817.59599999999</v>
      </c>
      <c r="C43" s="45">
        <v>11375.324000000001</v>
      </c>
      <c r="D43" s="45">
        <v>20354.491000000002</v>
      </c>
      <c r="E43" s="45">
        <v>390004.50199999998</v>
      </c>
      <c r="F43" s="45">
        <v>47817.851999999999</v>
      </c>
      <c r="G43" s="45">
        <v>193509.94099999999</v>
      </c>
      <c r="H43" s="45">
        <v>555103.28700000001</v>
      </c>
      <c r="I43" s="45"/>
      <c r="J43" s="45">
        <v>5754171.1689999998</v>
      </c>
    </row>
  </sheetData>
  <hyperlinks>
    <hyperlink ref="B4" r:id="rId1"/>
  </hyperlinks>
  <pageMargins left="0.7" right="0.7" top="0.75" bottom="0.75" header="0.3" footer="0.3"/>
  <pageSetup scale="76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6"/>
  <sheetViews>
    <sheetView workbookViewId="0">
      <selection activeCell="B16" sqref="B16"/>
    </sheetView>
  </sheetViews>
  <sheetFormatPr defaultRowHeight="15.75"/>
  <cols>
    <col min="1" max="1" width="14.85546875" style="1" customWidth="1"/>
    <col min="2" max="2" width="18.28515625" style="1" bestFit="1" customWidth="1"/>
    <col min="3" max="3" width="24.42578125" style="1" hidden="1" customWidth="1"/>
    <col min="4" max="4" width="39.140625" style="1" hidden="1" customWidth="1"/>
    <col min="5" max="5" width="25.7109375" style="1" hidden="1" customWidth="1"/>
    <col min="6" max="6" width="24.5703125" style="1" hidden="1" customWidth="1"/>
    <col min="7" max="7" width="26.42578125" style="1" hidden="1" customWidth="1"/>
    <col min="8" max="9" width="13.5703125" style="1" hidden="1" customWidth="1"/>
    <col min="10" max="16384" width="9.140625" style="1"/>
  </cols>
  <sheetData>
    <row r="1" spans="1:12">
      <c r="A1" s="1" t="s">
        <v>103</v>
      </c>
    </row>
    <row r="2" spans="1:12">
      <c r="A2" s="1" t="s">
        <v>1</v>
      </c>
      <c r="B2" s="52" t="s">
        <v>104</v>
      </c>
      <c r="C2" s="52"/>
      <c r="D2" s="52"/>
      <c r="E2" s="52"/>
      <c r="F2" s="52"/>
    </row>
    <row r="3" spans="1:12">
      <c r="A3" s="1" t="s">
        <v>92</v>
      </c>
      <c r="B3" s="123">
        <v>42824</v>
      </c>
      <c r="C3" s="3"/>
      <c r="D3" s="3"/>
      <c r="E3" s="3"/>
      <c r="F3" s="3"/>
    </row>
    <row r="4" spans="1:12">
      <c r="A4" s="1" t="s">
        <v>88</v>
      </c>
      <c r="B4" s="43" t="s">
        <v>18</v>
      </c>
      <c r="C4" s="43"/>
      <c r="D4" s="43"/>
      <c r="E4" s="43"/>
      <c r="F4" s="43"/>
    </row>
    <row r="5" spans="1:12">
      <c r="B5" s="43"/>
      <c r="C5" s="43"/>
      <c r="D5" s="43"/>
      <c r="E5" s="43"/>
      <c r="F5" s="43"/>
    </row>
    <row r="6" spans="1:12">
      <c r="C6" s="58"/>
    </row>
    <row r="7" spans="1:12">
      <c r="A7" s="1" t="s">
        <v>19</v>
      </c>
      <c r="B7" s="1" t="s">
        <v>105</v>
      </c>
      <c r="C7" s="1" t="s">
        <v>116</v>
      </c>
      <c r="D7" s="1" t="s">
        <v>117</v>
      </c>
      <c r="E7" s="1" t="s">
        <v>78</v>
      </c>
      <c r="F7" s="1" t="s">
        <v>75</v>
      </c>
      <c r="G7" s="1" t="s">
        <v>79</v>
      </c>
      <c r="H7" s="1" t="s">
        <v>76</v>
      </c>
      <c r="I7" s="1" t="s">
        <v>77</v>
      </c>
    </row>
    <row r="8" spans="1:12">
      <c r="A8" s="1">
        <v>2008</v>
      </c>
      <c r="B8" s="45">
        <f t="shared" ref="B8:B13" si="0">SUM(C8:D8)</f>
        <v>37398356.829999998</v>
      </c>
      <c r="C8" s="45">
        <v>37398356.829999998</v>
      </c>
      <c r="D8" s="45"/>
      <c r="E8" s="45"/>
      <c r="F8" s="45"/>
      <c r="G8" s="45"/>
      <c r="L8" s="56" t="s">
        <v>23</v>
      </c>
    </row>
    <row r="9" spans="1:12">
      <c r="A9" s="1">
        <f t="shared" ref="A9:A13" si="1">A8+1</f>
        <v>2009</v>
      </c>
      <c r="B9" s="45">
        <f t="shared" si="0"/>
        <v>126811832.25</v>
      </c>
      <c r="C9" s="45">
        <v>126811832.25</v>
      </c>
      <c r="D9" s="45"/>
      <c r="E9" s="45"/>
      <c r="F9" s="45"/>
      <c r="G9" s="45"/>
    </row>
    <row r="10" spans="1:12">
      <c r="A10" s="1">
        <f t="shared" si="1"/>
        <v>2010</v>
      </c>
      <c r="B10" s="45">
        <f t="shared" si="0"/>
        <v>27015453.280000001</v>
      </c>
      <c r="C10" s="45">
        <v>27015453.280000001</v>
      </c>
      <c r="D10" s="45"/>
      <c r="E10" s="45"/>
      <c r="F10" s="45"/>
      <c r="G10" s="45"/>
    </row>
    <row r="11" spans="1:12">
      <c r="A11" s="1">
        <f t="shared" si="1"/>
        <v>2011</v>
      </c>
      <c r="B11" s="45">
        <f t="shared" si="0"/>
        <v>32599532.740000002</v>
      </c>
      <c r="C11" s="45">
        <v>31359812.620000001</v>
      </c>
      <c r="D11" s="45">
        <v>1239720.1200000001</v>
      </c>
      <c r="E11" s="45"/>
      <c r="F11" s="45"/>
      <c r="G11" s="45"/>
    </row>
    <row r="12" spans="1:12">
      <c r="A12" s="1">
        <f t="shared" si="1"/>
        <v>2012</v>
      </c>
      <c r="B12" s="45">
        <f t="shared" si="0"/>
        <v>57847927.789999999</v>
      </c>
      <c r="C12" s="45">
        <v>5167112.0999999996</v>
      </c>
      <c r="D12" s="45">
        <v>52680815.689999998</v>
      </c>
      <c r="E12" s="45"/>
      <c r="F12" s="45"/>
      <c r="G12" s="45"/>
    </row>
    <row r="13" spans="1:12">
      <c r="A13" s="1">
        <f t="shared" si="1"/>
        <v>2013</v>
      </c>
      <c r="B13" s="45">
        <f t="shared" si="0"/>
        <v>59708329.960000001</v>
      </c>
      <c r="C13" s="45">
        <v>-827716.63</v>
      </c>
      <c r="D13" s="45">
        <v>60536046.590000004</v>
      </c>
      <c r="E13" s="45">
        <v>-6266485.9199999999</v>
      </c>
      <c r="F13" s="45">
        <v>-133870</v>
      </c>
      <c r="G13" s="45">
        <v>-2928014.3100000005</v>
      </c>
      <c r="H13" s="45">
        <v>-83036</v>
      </c>
      <c r="I13" s="45">
        <v>-40117237.550000004</v>
      </c>
    </row>
    <row r="14" spans="1:12">
      <c r="A14" s="1">
        <v>2014</v>
      </c>
      <c r="B14" s="45">
        <v>41097863</v>
      </c>
    </row>
    <row r="15" spans="1:12">
      <c r="A15" s="1">
        <v>2015</v>
      </c>
      <c r="B15" s="45">
        <v>42671659</v>
      </c>
    </row>
    <row r="16" spans="1:12">
      <c r="A16" s="1">
        <v>2016</v>
      </c>
      <c r="B16" s="45">
        <v>25444797</v>
      </c>
    </row>
  </sheetData>
  <hyperlinks>
    <hyperlink ref="B4" r:id="rId1"/>
  </hyperlinks>
  <pageMargins left="0.7" right="0.7" top="0.75" bottom="0.75" header="0.3" footer="0.3"/>
  <ignoredErrors>
    <ignoredError sqref="B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43"/>
  <sheetViews>
    <sheetView workbookViewId="0">
      <selection activeCell="F41" sqref="F41"/>
    </sheetView>
  </sheetViews>
  <sheetFormatPr defaultRowHeight="15.75"/>
  <cols>
    <col min="1" max="1" width="14.5703125" style="1" customWidth="1"/>
    <col min="2" max="2" width="33" style="1" customWidth="1"/>
    <col min="3" max="3" width="11.85546875" style="1" bestFit="1" customWidth="1"/>
    <col min="4" max="4" width="12.140625" style="1" bestFit="1" customWidth="1"/>
    <col min="5" max="5" width="9.42578125" style="1" bestFit="1" customWidth="1"/>
    <col min="6" max="6" width="18" style="1" bestFit="1" customWidth="1"/>
    <col min="7" max="13" width="15.28515625" style="1" customWidth="1"/>
    <col min="14" max="16" width="14" style="1" bestFit="1" customWidth="1"/>
    <col min="17" max="17" width="14.7109375" style="1" bestFit="1" customWidth="1"/>
    <col min="18" max="20" width="14" style="1" bestFit="1" customWidth="1"/>
    <col min="21" max="16384" width="9.140625" style="1"/>
  </cols>
  <sheetData>
    <row r="1" spans="1:13">
      <c r="A1" s="1" t="s">
        <v>165</v>
      </c>
      <c r="B1" s="52"/>
    </row>
    <row r="2" spans="1:13">
      <c r="A2" s="1" t="s">
        <v>1</v>
      </c>
      <c r="B2" s="52" t="s">
        <v>161</v>
      </c>
    </row>
    <row r="3" spans="1:13">
      <c r="A3" s="1" t="s">
        <v>92</v>
      </c>
      <c r="B3" s="123">
        <v>42831</v>
      </c>
    </row>
    <row r="4" spans="1:13">
      <c r="A4" s="1" t="s">
        <v>93</v>
      </c>
      <c r="B4" s="163" t="s">
        <v>110</v>
      </c>
    </row>
    <row r="5" spans="1:13">
      <c r="B5" s="131" t="s">
        <v>111</v>
      </c>
    </row>
    <row r="6" spans="1:13">
      <c r="B6" s="131"/>
    </row>
    <row r="7" spans="1:13">
      <c r="A7" s="1" t="s">
        <v>171</v>
      </c>
      <c r="B7" s="131"/>
    </row>
    <row r="8" spans="1:13">
      <c r="A8" s="1" t="s">
        <v>193</v>
      </c>
      <c r="B8" s="131"/>
    </row>
    <row r="9" spans="1:13">
      <c r="A9" s="5" t="s">
        <v>169</v>
      </c>
      <c r="G9" s="141" t="s">
        <v>168</v>
      </c>
      <c r="H9" s="141"/>
      <c r="I9" s="141"/>
      <c r="J9" s="141"/>
      <c r="K9" s="141"/>
      <c r="L9" s="141"/>
      <c r="M9" s="141"/>
    </row>
    <row r="10" spans="1:13" ht="47.25">
      <c r="A10" s="5" t="s">
        <v>19</v>
      </c>
      <c r="B10" s="5" t="s">
        <v>118</v>
      </c>
      <c r="C10" s="5"/>
      <c r="D10" s="5"/>
      <c r="E10" s="52"/>
      <c r="F10" s="5"/>
      <c r="G10" s="143" t="s">
        <v>19</v>
      </c>
      <c r="H10" s="143" t="s">
        <v>151</v>
      </c>
      <c r="I10" s="143" t="s">
        <v>162</v>
      </c>
      <c r="J10" s="143" t="s">
        <v>163</v>
      </c>
      <c r="K10" s="143" t="s">
        <v>152</v>
      </c>
      <c r="L10" s="143" t="s">
        <v>153</v>
      </c>
      <c r="M10" s="142" t="s">
        <v>154</v>
      </c>
    </row>
    <row r="11" spans="1:13">
      <c r="A11" s="5">
        <v>2001</v>
      </c>
      <c r="B11" s="53">
        <v>309364572.38000005</v>
      </c>
      <c r="C11" s="100"/>
      <c r="D11" s="100"/>
      <c r="E11" s="5"/>
      <c r="F11" s="100"/>
      <c r="G11" s="5">
        <v>1989</v>
      </c>
      <c r="H11" s="53">
        <v>1308245</v>
      </c>
      <c r="I11" s="53">
        <v>82838</v>
      </c>
      <c r="J11" s="53">
        <v>118477</v>
      </c>
      <c r="K11" s="53">
        <v>113559</v>
      </c>
      <c r="L11" s="53">
        <v>1386165</v>
      </c>
      <c r="M11" s="144">
        <v>12.361211457510413</v>
      </c>
    </row>
    <row r="12" spans="1:13">
      <c r="A12" s="5">
        <f>A11+1</f>
        <v>2002</v>
      </c>
      <c r="B12" s="53">
        <v>206551936.57999998</v>
      </c>
      <c r="C12" s="100"/>
      <c r="D12" s="100"/>
      <c r="E12" s="5"/>
      <c r="F12" s="100"/>
      <c r="G12" s="5">
        <v>1990</v>
      </c>
      <c r="H12" s="53">
        <v>1386165</v>
      </c>
      <c r="I12" s="53">
        <v>142340</v>
      </c>
      <c r="J12" s="53">
        <v>123924</v>
      </c>
      <c r="K12" s="53">
        <v>140249</v>
      </c>
      <c r="L12" s="53">
        <v>1544830</v>
      </c>
      <c r="M12" s="144">
        <v>9.9755883362906204</v>
      </c>
    </row>
    <row r="13" spans="1:13">
      <c r="A13" s="5">
        <f t="shared" ref="A13:A23" si="0">A12+1</f>
        <v>2003</v>
      </c>
      <c r="B13" s="53">
        <v>218410644.13999999</v>
      </c>
      <c r="C13" s="100"/>
      <c r="D13" s="100"/>
      <c r="E13" s="5"/>
      <c r="F13" s="100"/>
      <c r="G13" s="5">
        <v>1991</v>
      </c>
      <c r="H13" s="53">
        <v>1544830</v>
      </c>
      <c r="I13" s="53">
        <v>101695</v>
      </c>
      <c r="J13" s="53">
        <v>127789</v>
      </c>
      <c r="K13" s="53">
        <v>149432</v>
      </c>
      <c r="L13" s="53">
        <v>1668168</v>
      </c>
      <c r="M13" s="144">
        <v>11.559445992615602</v>
      </c>
    </row>
    <row r="14" spans="1:13">
      <c r="A14" s="5">
        <f t="shared" si="0"/>
        <v>2004</v>
      </c>
      <c r="B14" s="53">
        <v>287320324.40999997</v>
      </c>
      <c r="C14" s="100"/>
      <c r="D14" s="100"/>
      <c r="E14" s="5"/>
      <c r="F14" s="100"/>
      <c r="G14" s="5">
        <v>1992</v>
      </c>
      <c r="H14" s="53">
        <v>1668168</v>
      </c>
      <c r="I14" s="53">
        <v>72689</v>
      </c>
      <c r="J14" s="53">
        <v>133935</v>
      </c>
      <c r="K14" s="53">
        <v>241412</v>
      </c>
      <c r="L14" s="53">
        <v>1848334</v>
      </c>
      <c r="M14" s="144">
        <v>15.131626246203256</v>
      </c>
    </row>
    <row r="15" spans="1:13">
      <c r="A15" s="5">
        <f t="shared" si="0"/>
        <v>2005</v>
      </c>
      <c r="B15" s="53">
        <v>372943114.43999994</v>
      </c>
      <c r="C15" s="100"/>
      <c r="D15" s="100"/>
      <c r="E15" s="5"/>
      <c r="F15" s="100"/>
      <c r="G15" s="5">
        <v>1993</v>
      </c>
      <c r="H15" s="53">
        <v>1848334</v>
      </c>
      <c r="I15" s="53">
        <v>84997</v>
      </c>
      <c r="J15" s="53">
        <v>135524</v>
      </c>
      <c r="K15" s="53">
        <v>219258</v>
      </c>
      <c r="L15" s="53">
        <v>2017065</v>
      </c>
      <c r="M15" s="144">
        <v>12.120193131426738</v>
      </c>
    </row>
    <row r="16" spans="1:13">
      <c r="A16" s="5">
        <f t="shared" si="0"/>
        <v>2006</v>
      </c>
      <c r="B16" s="53">
        <v>477138567.10000014</v>
      </c>
      <c r="C16" s="100"/>
      <c r="D16" s="100"/>
      <c r="E16" s="5"/>
      <c r="F16" s="100"/>
      <c r="G16" s="5">
        <v>1994</v>
      </c>
      <c r="H16" s="53">
        <v>2017065</v>
      </c>
      <c r="I16" s="53">
        <v>72966</v>
      </c>
      <c r="J16" s="53">
        <v>133931</v>
      </c>
      <c r="K16" s="53">
        <v>13987</v>
      </c>
      <c r="L16" s="53">
        <v>1970087</v>
      </c>
      <c r="M16" s="144">
        <v>0.37959867428885019</v>
      </c>
    </row>
    <row r="17" spans="1:20">
      <c r="A17" s="5">
        <f t="shared" si="0"/>
        <v>2007</v>
      </c>
      <c r="B17" s="53">
        <v>433356747</v>
      </c>
      <c r="C17" s="100"/>
      <c r="D17" s="100"/>
      <c r="E17" s="5"/>
      <c r="F17" s="100"/>
      <c r="G17" s="5">
        <v>1995</v>
      </c>
      <c r="H17" s="53">
        <v>1970087</v>
      </c>
      <c r="I17" s="53">
        <v>54804</v>
      </c>
      <c r="J17" s="53">
        <v>131291</v>
      </c>
      <c r="K17" s="53">
        <v>288972</v>
      </c>
      <c r="L17" s="53">
        <v>2182572</v>
      </c>
      <c r="M17" s="144">
        <v>15.23575380253941</v>
      </c>
    </row>
    <row r="18" spans="1:20">
      <c r="A18" s="5">
        <f t="shared" si="0"/>
        <v>2008</v>
      </c>
      <c r="B18" s="53">
        <v>493292645.68999994</v>
      </c>
      <c r="C18" s="100"/>
      <c r="D18" s="100"/>
      <c r="E18" s="5"/>
      <c r="F18" s="100"/>
      <c r="G18" s="5">
        <v>1996</v>
      </c>
      <c r="H18" s="53">
        <v>2182572</v>
      </c>
      <c r="I18" s="53">
        <v>73243</v>
      </c>
      <c r="J18" s="53">
        <v>132093</v>
      </c>
      <c r="K18" s="53">
        <v>248364</v>
      </c>
      <c r="L18" s="53">
        <v>2372086</v>
      </c>
      <c r="M18" s="144">
        <v>11.063173409132009</v>
      </c>
    </row>
    <row r="19" spans="1:20">
      <c r="A19" s="5">
        <f t="shared" si="0"/>
        <v>2009</v>
      </c>
      <c r="B19" s="53">
        <v>492884824.30000001</v>
      </c>
      <c r="C19" s="100"/>
      <c r="D19" s="100"/>
      <c r="E19" s="5"/>
      <c r="F19" s="100"/>
      <c r="G19" s="5">
        <v>1997</v>
      </c>
      <c r="H19" s="53">
        <v>2372086</v>
      </c>
      <c r="I19" s="53">
        <v>110896</v>
      </c>
      <c r="J19" s="53">
        <v>133634</v>
      </c>
      <c r="K19" s="53">
        <v>372880</v>
      </c>
      <c r="L19" s="53">
        <v>2722228</v>
      </c>
      <c r="M19" s="144">
        <v>17.994868943854449</v>
      </c>
    </row>
    <row r="20" spans="1:20">
      <c r="A20" s="5">
        <f t="shared" si="0"/>
        <v>2010</v>
      </c>
      <c r="B20" s="53">
        <v>325761095.17999995</v>
      </c>
      <c r="C20" s="100"/>
      <c r="D20" s="100"/>
      <c r="E20" s="5"/>
      <c r="F20" s="100"/>
      <c r="G20" s="5">
        <v>1998</v>
      </c>
      <c r="H20" s="53">
        <v>2722228</v>
      </c>
      <c r="I20" s="53">
        <v>84622</v>
      </c>
      <c r="J20" s="53">
        <v>136307</v>
      </c>
      <c r="K20" s="53">
        <v>606208</v>
      </c>
      <c r="L20" s="53">
        <v>3276751</v>
      </c>
      <c r="M20" s="144">
        <v>19.882456243326473</v>
      </c>
    </row>
    <row r="21" spans="1:20">
      <c r="A21" s="5">
        <f t="shared" si="0"/>
        <v>2011</v>
      </c>
      <c r="B21" s="53">
        <v>350718213.49000001</v>
      </c>
      <c r="C21" s="100"/>
      <c r="D21" s="100"/>
      <c r="E21" s="5"/>
      <c r="F21" s="100"/>
      <c r="G21" s="5">
        <v>1999</v>
      </c>
      <c r="H21" s="53">
        <v>3276751</v>
      </c>
      <c r="I21" s="53">
        <v>54221</v>
      </c>
      <c r="J21" s="53">
        <v>141146</v>
      </c>
      <c r="K21" s="53">
        <v>526845</v>
      </c>
      <c r="L21" s="53">
        <v>3716671</v>
      </c>
      <c r="M21" s="144">
        <v>15.5</v>
      </c>
    </row>
    <row r="22" spans="1:20">
      <c r="A22" s="5">
        <f t="shared" si="0"/>
        <v>2012</v>
      </c>
      <c r="B22" s="53">
        <v>449283105.54000002</v>
      </c>
      <c r="C22" s="100"/>
      <c r="D22" s="100"/>
      <c r="E22" s="5"/>
      <c r="F22" s="100"/>
      <c r="G22" s="5">
        <v>2000</v>
      </c>
      <c r="H22" s="53">
        <v>3716671</v>
      </c>
      <c r="I22" s="53">
        <v>125929</v>
      </c>
      <c r="J22" s="53">
        <v>178686</v>
      </c>
      <c r="K22" s="53">
        <v>441415</v>
      </c>
      <c r="L22" s="53">
        <v>4105329</v>
      </c>
      <c r="M22" s="144">
        <v>12</v>
      </c>
    </row>
    <row r="23" spans="1:20">
      <c r="A23" s="5">
        <f t="shared" si="0"/>
        <v>2013</v>
      </c>
      <c r="B23" s="53">
        <v>400958901.52999997</v>
      </c>
      <c r="C23" s="100"/>
      <c r="D23" s="100"/>
      <c r="E23" s="5"/>
      <c r="F23" s="100"/>
      <c r="G23" s="5">
        <v>2001</v>
      </c>
      <c r="H23" s="53">
        <v>4105329</v>
      </c>
      <c r="I23" s="53">
        <v>229571</v>
      </c>
      <c r="J23" s="53">
        <v>209393</v>
      </c>
      <c r="K23" s="53">
        <v>-246854</v>
      </c>
      <c r="L23" s="53">
        <v>3878653</v>
      </c>
      <c r="M23" s="144">
        <v>-7.8</v>
      </c>
      <c r="T23" s="1" t="s">
        <v>23</v>
      </c>
    </row>
    <row r="24" spans="1:20">
      <c r="A24" s="1">
        <v>2014</v>
      </c>
      <c r="B24" s="100">
        <v>518370727.69</v>
      </c>
      <c r="G24" s="5">
        <v>2002</v>
      </c>
      <c r="H24" s="53">
        <v>3878653</v>
      </c>
      <c r="I24" s="53">
        <v>32433</v>
      </c>
      <c r="J24" s="53">
        <v>144707</v>
      </c>
      <c r="K24" s="53">
        <v>-358662</v>
      </c>
      <c r="L24" s="53">
        <v>3407717</v>
      </c>
      <c r="M24" s="144">
        <v>-8.6999999999999993</v>
      </c>
      <c r="N24"/>
      <c r="O24"/>
      <c r="P24"/>
      <c r="Q24"/>
      <c r="R24"/>
      <c r="S24"/>
      <c r="T24"/>
    </row>
    <row r="25" spans="1:20">
      <c r="A25" s="1">
        <v>2015</v>
      </c>
      <c r="B25" s="100">
        <v>474533175.75999999</v>
      </c>
      <c r="G25" s="5">
        <v>2003</v>
      </c>
      <c r="H25" s="53">
        <v>3407717</v>
      </c>
      <c r="I25" s="53">
        <v>2251</v>
      </c>
      <c r="J25" s="53">
        <v>170955</v>
      </c>
      <c r="K25" s="53">
        <v>84170</v>
      </c>
      <c r="L25" s="53">
        <v>3323183</v>
      </c>
      <c r="M25" s="144">
        <v>3</v>
      </c>
      <c r="N25"/>
      <c r="O25"/>
      <c r="P25"/>
      <c r="Q25"/>
      <c r="R25"/>
      <c r="S25"/>
      <c r="T25"/>
    </row>
    <row r="26" spans="1:20">
      <c r="A26" s="1">
        <v>2016</v>
      </c>
      <c r="B26" s="100">
        <v>289062943.12999994</v>
      </c>
      <c r="G26" s="5">
        <v>2004</v>
      </c>
      <c r="H26" s="53">
        <v>3323183</v>
      </c>
      <c r="I26" s="53">
        <v>35874</v>
      </c>
      <c r="J26" s="53">
        <v>199035</v>
      </c>
      <c r="K26" s="53">
        <v>461202</v>
      </c>
      <c r="L26" s="53">
        <v>3621224</v>
      </c>
      <c r="M26" s="144">
        <v>14.2</v>
      </c>
      <c r="N26"/>
      <c r="O26"/>
      <c r="P26"/>
      <c r="Q26"/>
      <c r="R26"/>
      <c r="S26"/>
      <c r="T26"/>
    </row>
    <row r="27" spans="1:20">
      <c r="G27" s="5">
        <v>2005</v>
      </c>
      <c r="H27" s="53">
        <v>3621224</v>
      </c>
      <c r="I27" s="53">
        <v>19025</v>
      </c>
      <c r="J27" s="53">
        <v>173248</v>
      </c>
      <c r="K27" s="53">
        <v>301755</v>
      </c>
      <c r="L27" s="53">
        <v>3768756</v>
      </c>
      <c r="M27" s="144">
        <v>8.9</v>
      </c>
      <c r="N27"/>
      <c r="O27"/>
      <c r="P27"/>
      <c r="Q27"/>
      <c r="R27"/>
      <c r="S27"/>
      <c r="T27"/>
    </row>
    <row r="28" spans="1:20">
      <c r="G28" s="5">
        <v>2006</v>
      </c>
      <c r="H28" s="53">
        <v>3768756</v>
      </c>
      <c r="I28" s="53">
        <v>57752</v>
      </c>
      <c r="J28" s="53">
        <v>188545</v>
      </c>
      <c r="K28" s="53">
        <v>377158</v>
      </c>
      <c r="L28" s="53">
        <v>4015121</v>
      </c>
      <c r="M28" s="144">
        <v>11.2</v>
      </c>
      <c r="N28"/>
      <c r="O28"/>
      <c r="P28"/>
      <c r="Q28"/>
      <c r="R28"/>
      <c r="S28"/>
      <c r="T28"/>
    </row>
    <row r="29" spans="1:20">
      <c r="G29" s="5">
        <v>2007</v>
      </c>
      <c r="H29" s="53">
        <v>4015121</v>
      </c>
      <c r="I29" s="53">
        <v>163036</v>
      </c>
      <c r="J29" s="53">
        <v>156725</v>
      </c>
      <c r="K29" s="53">
        <v>682847</v>
      </c>
      <c r="L29" s="53">
        <v>4704279</v>
      </c>
      <c r="M29" s="144">
        <v>17.8</v>
      </c>
      <c r="N29"/>
      <c r="O29"/>
      <c r="P29"/>
      <c r="Q29"/>
      <c r="R29"/>
      <c r="S29"/>
      <c r="T29"/>
    </row>
    <row r="30" spans="1:20">
      <c r="G30" s="5">
        <v>2008</v>
      </c>
      <c r="H30" s="53">
        <v>4704279</v>
      </c>
      <c r="I30" s="53">
        <v>41430</v>
      </c>
      <c r="J30" s="53">
        <v>175622</v>
      </c>
      <c r="K30" s="53">
        <v>-201705</v>
      </c>
      <c r="L30" s="53">
        <v>4368382</v>
      </c>
      <c r="M30" s="144">
        <v>-4.4000000000000004</v>
      </c>
      <c r="N30"/>
      <c r="O30"/>
      <c r="P30"/>
      <c r="Q30"/>
      <c r="R30"/>
      <c r="S30"/>
      <c r="T30"/>
    </row>
    <row r="31" spans="1:20">
      <c r="G31" s="5">
        <v>2009</v>
      </c>
      <c r="H31" s="53">
        <v>4368382</v>
      </c>
      <c r="I31" s="53">
        <v>30120</v>
      </c>
      <c r="J31" s="53">
        <v>191225</v>
      </c>
      <c r="K31" s="53">
        <v>-1028084</v>
      </c>
      <c r="L31" s="53">
        <v>3179193</v>
      </c>
      <c r="M31" s="144">
        <v>-23.770658049002598</v>
      </c>
      <c r="N31"/>
      <c r="O31"/>
      <c r="P31"/>
      <c r="Q31"/>
      <c r="R31"/>
      <c r="S31"/>
      <c r="T31"/>
    </row>
    <row r="32" spans="1:20">
      <c r="G32" s="5">
        <v>2010</v>
      </c>
      <c r="H32" s="53">
        <v>3179193</v>
      </c>
      <c r="I32" s="53">
        <v>3488</v>
      </c>
      <c r="J32" s="53">
        <v>196720</v>
      </c>
      <c r="K32" s="53">
        <v>380984</v>
      </c>
      <c r="L32" s="53">
        <v>3366945</v>
      </c>
      <c r="M32" s="144">
        <v>11.7596830673728</v>
      </c>
      <c r="N32"/>
      <c r="O32"/>
      <c r="P32"/>
      <c r="Q32"/>
      <c r="R32"/>
      <c r="S32"/>
      <c r="T32"/>
    </row>
    <row r="33" spans="7:20">
      <c r="G33" s="5">
        <v>2011</v>
      </c>
      <c r="H33" s="53">
        <v>3366945</v>
      </c>
      <c r="I33" s="53">
        <v>7617.058</v>
      </c>
      <c r="J33" s="53">
        <v>184630.46900000001</v>
      </c>
      <c r="K33" s="53">
        <v>750909.18530000001</v>
      </c>
      <c r="L33" s="53">
        <v>3940840.7743000002</v>
      </c>
      <c r="M33" s="144">
        <v>22.343273403447263</v>
      </c>
      <c r="N33"/>
      <c r="O33"/>
      <c r="P33"/>
      <c r="Q33"/>
      <c r="R33"/>
      <c r="S33"/>
      <c r="T33"/>
    </row>
    <row r="34" spans="7:20">
      <c r="G34" s="5">
        <v>2012</v>
      </c>
      <c r="H34" s="53">
        <v>3940840.7743000002</v>
      </c>
      <c r="I34" s="53">
        <v>103888.02800000001</v>
      </c>
      <c r="J34" s="53">
        <v>183423.50399999999</v>
      </c>
      <c r="K34" s="53">
        <v>-94300.254300000001</v>
      </c>
      <c r="L34" s="53">
        <v>3767005.0440000002</v>
      </c>
      <c r="M34" s="144">
        <v>5.8727853010043199E-2</v>
      </c>
      <c r="N34"/>
      <c r="O34"/>
      <c r="P34"/>
      <c r="Q34"/>
      <c r="R34"/>
      <c r="S34"/>
      <c r="T34"/>
    </row>
    <row r="35" spans="7:20">
      <c r="G35" s="5">
        <v>2013</v>
      </c>
      <c r="H35" s="53">
        <v>3767005.0440000002</v>
      </c>
      <c r="I35" s="53">
        <v>0</v>
      </c>
      <c r="J35" s="53">
        <v>176172.68400000001</v>
      </c>
      <c r="K35" s="53">
        <v>569193.30399999965</v>
      </c>
      <c r="L35" s="53">
        <v>4160025.6639999999</v>
      </c>
      <c r="M35" s="144">
        <v>11.9853944957884</v>
      </c>
      <c r="N35"/>
      <c r="O35"/>
      <c r="P35"/>
      <c r="Q35"/>
      <c r="R35"/>
      <c r="S35"/>
      <c r="T35"/>
    </row>
    <row r="36" spans="7:20">
      <c r="G36" s="5">
        <v>2014</v>
      </c>
      <c r="H36" s="53">
        <v>4160025.6639999999</v>
      </c>
      <c r="I36" s="53">
        <v>124995.6</v>
      </c>
      <c r="J36" s="53">
        <v>170472.64799999999</v>
      </c>
      <c r="K36" s="53">
        <v>512562.88099999999</v>
      </c>
      <c r="L36" s="53">
        <v>4627111.4970000004</v>
      </c>
      <c r="M36" s="144">
        <v>15.540642766188</v>
      </c>
      <c r="N36"/>
      <c r="O36"/>
      <c r="P36"/>
      <c r="Q36"/>
      <c r="R36"/>
      <c r="S36"/>
      <c r="T36"/>
    </row>
    <row r="37" spans="7:20">
      <c r="G37" s="6">
        <v>2015</v>
      </c>
      <c r="H37" s="100">
        <v>4627111.4970000004</v>
      </c>
      <c r="I37" s="100">
        <v>4980.28</v>
      </c>
      <c r="J37" s="100">
        <v>182722.98</v>
      </c>
      <c r="K37" s="100">
        <v>280893.60300000012</v>
      </c>
      <c r="L37" s="100">
        <v>4730262.4000000004</v>
      </c>
      <c r="M37" s="144">
        <v>3.21</v>
      </c>
      <c r="N37"/>
      <c r="O37"/>
      <c r="P37"/>
      <c r="Q37"/>
      <c r="R37"/>
      <c r="S37"/>
      <c r="T37"/>
    </row>
    <row r="38" spans="7:20">
      <c r="G38" s="6">
        <v>2016</v>
      </c>
      <c r="H38" s="100">
        <v>4730262.4000000004</v>
      </c>
      <c r="I38" s="100">
        <v>8468.14</v>
      </c>
      <c r="J38" s="100">
        <v>193509.94</v>
      </c>
      <c r="K38" s="100">
        <v>-2837.6599999992177</v>
      </c>
      <c r="L38" s="100">
        <v>4542382.9400000004</v>
      </c>
      <c r="M38" s="144">
        <v>0.27635317904373102</v>
      </c>
      <c r="N38"/>
      <c r="O38"/>
      <c r="P38"/>
      <c r="Q38"/>
      <c r="R38"/>
      <c r="S38"/>
      <c r="T38"/>
    </row>
    <row r="39" spans="7:20">
      <c r="I39"/>
      <c r="J39"/>
      <c r="K39"/>
      <c r="L39"/>
      <c r="M39"/>
      <c r="N39"/>
      <c r="O39"/>
      <c r="P39"/>
      <c r="Q39"/>
      <c r="R39"/>
      <c r="S39"/>
      <c r="T39"/>
    </row>
    <row r="40" spans="7:20">
      <c r="I40"/>
      <c r="J40"/>
      <c r="K40"/>
      <c r="L40"/>
      <c r="M40"/>
      <c r="N40"/>
      <c r="O40"/>
      <c r="P40"/>
      <c r="Q40"/>
      <c r="R40"/>
      <c r="S40"/>
      <c r="T40"/>
    </row>
    <row r="41" spans="7:20">
      <c r="I41"/>
      <c r="J41"/>
      <c r="K41"/>
      <c r="L41"/>
      <c r="M41"/>
      <c r="N41"/>
      <c r="O41"/>
      <c r="P41"/>
      <c r="Q41"/>
      <c r="R41"/>
      <c r="S41"/>
      <c r="T41"/>
    </row>
    <row r="42" spans="7:20">
      <c r="I42"/>
      <c r="J42"/>
      <c r="K42"/>
      <c r="L42"/>
      <c r="M42"/>
      <c r="N42"/>
      <c r="O42"/>
      <c r="P42"/>
      <c r="Q42"/>
      <c r="R42"/>
      <c r="S42"/>
      <c r="T42"/>
    </row>
    <row r="43" spans="7:20">
      <c r="N43"/>
      <c r="O43"/>
      <c r="P43"/>
      <c r="Q43"/>
      <c r="R43"/>
      <c r="S43"/>
      <c r="T43"/>
    </row>
  </sheetData>
  <hyperlinks>
    <hyperlink ref="B4" r:id="rId1"/>
    <hyperlink ref="B5" r:id="rId2"/>
  </hyperlinks>
  <pageMargins left="0.7" right="0.7" top="0.75" bottom="0.75" header="0.3" footer="0.3"/>
  <pageSetup scale="38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9"/>
  <sheetViews>
    <sheetView topLeftCell="A7" workbookViewId="0">
      <selection activeCell="R48" sqref="R48"/>
    </sheetView>
  </sheetViews>
  <sheetFormatPr defaultRowHeight="15"/>
  <cols>
    <col min="1" max="1" width="10.28515625" customWidth="1"/>
    <col min="2" max="7" width="18.28515625" customWidth="1"/>
  </cols>
  <sheetData>
    <row r="1" spans="1:7" ht="15.75">
      <c r="A1" s="1" t="s">
        <v>150</v>
      </c>
    </row>
    <row r="2" spans="1:7" ht="15.75">
      <c r="A2" s="1" t="s">
        <v>1</v>
      </c>
      <c r="B2" s="52" t="s">
        <v>155</v>
      </c>
    </row>
    <row r="3" spans="1:7" ht="15.75">
      <c r="A3" s="1" t="s">
        <v>92</v>
      </c>
      <c r="B3" s="123">
        <v>41913</v>
      </c>
    </row>
    <row r="4" spans="1:7" ht="15.75">
      <c r="A4" s="1" t="s">
        <v>93</v>
      </c>
      <c r="B4" s="131" t="s">
        <v>111</v>
      </c>
    </row>
    <row r="5" spans="1:7" ht="15.75">
      <c r="A5" s="1"/>
      <c r="B5" s="131"/>
    </row>
    <row r="6" spans="1:7" ht="15.75">
      <c r="A6" s="1" t="s">
        <v>170</v>
      </c>
      <c r="B6" s="131"/>
    </row>
    <row r="8" spans="1:7" ht="15" customHeight="1">
      <c r="A8" s="141" t="s">
        <v>167</v>
      </c>
      <c r="B8" s="141"/>
      <c r="C8" s="141"/>
      <c r="D8" s="141"/>
      <c r="E8" s="141"/>
      <c r="F8" s="141"/>
      <c r="G8" s="141"/>
    </row>
    <row r="9" spans="1:7" ht="47.25">
      <c r="A9" s="142" t="s">
        <v>19</v>
      </c>
      <c r="B9" s="143" t="s">
        <v>151</v>
      </c>
      <c r="C9" s="143" t="s">
        <v>164</v>
      </c>
      <c r="D9" s="143" t="s">
        <v>166</v>
      </c>
      <c r="E9" s="143" t="s">
        <v>152</v>
      </c>
      <c r="F9" s="143" t="s">
        <v>153</v>
      </c>
      <c r="G9" s="142" t="s">
        <v>154</v>
      </c>
    </row>
    <row r="10" spans="1:7" ht="15.75">
      <c r="A10" s="145">
        <v>1989</v>
      </c>
      <c r="B10" s="146">
        <v>2786201</v>
      </c>
      <c r="C10" s="146">
        <v>95909</v>
      </c>
      <c r="D10" s="146">
        <v>252270</v>
      </c>
      <c r="E10" s="146">
        <v>372361</v>
      </c>
      <c r="F10" s="146">
        <v>3002201</v>
      </c>
      <c r="G10" s="147">
        <v>14.183907036193254</v>
      </c>
    </row>
    <row r="11" spans="1:7" ht="15.75">
      <c r="A11" s="145">
        <v>1990</v>
      </c>
      <c r="B11" s="146">
        <v>3002201</v>
      </c>
      <c r="C11" s="146">
        <v>104922</v>
      </c>
      <c r="D11" s="146">
        <v>258961</v>
      </c>
      <c r="E11" s="146">
        <v>278496</v>
      </c>
      <c r="F11" s="146">
        <v>3126658</v>
      </c>
      <c r="G11" s="147">
        <v>9.7305485278032844</v>
      </c>
    </row>
    <row r="12" spans="1:7" ht="15.75">
      <c r="A12" s="145">
        <v>1991</v>
      </c>
      <c r="B12" s="146">
        <v>3126658</v>
      </c>
      <c r="C12" s="146">
        <v>121159</v>
      </c>
      <c r="D12" s="146">
        <v>259366</v>
      </c>
      <c r="E12" s="146">
        <v>354364</v>
      </c>
      <c r="F12" s="146">
        <v>3342815</v>
      </c>
      <c r="G12" s="147">
        <v>11.338627259424005</v>
      </c>
    </row>
    <row r="13" spans="1:7" ht="15.75">
      <c r="A13" s="145">
        <v>1992</v>
      </c>
      <c r="B13" s="146">
        <v>3342815</v>
      </c>
      <c r="C13" s="146">
        <v>104381</v>
      </c>
      <c r="D13" s="146">
        <v>261965</v>
      </c>
      <c r="E13" s="146">
        <v>498843</v>
      </c>
      <c r="F13" s="146">
        <v>3684074</v>
      </c>
      <c r="G13" s="147">
        <v>15.122740432500104</v>
      </c>
    </row>
    <row r="14" spans="1:7" ht="15.75">
      <c r="A14" s="145">
        <v>1993</v>
      </c>
      <c r="B14" s="146">
        <v>3684074</v>
      </c>
      <c r="C14" s="146">
        <v>122950</v>
      </c>
      <c r="D14" s="146">
        <v>261546</v>
      </c>
      <c r="E14" s="146">
        <v>455701</v>
      </c>
      <c r="F14" s="146">
        <v>4001179</v>
      </c>
      <c r="G14" s="147">
        <v>12.594459803165625</v>
      </c>
    </row>
    <row r="15" spans="1:7" ht="15.75">
      <c r="A15" s="145">
        <v>1994</v>
      </c>
      <c r="B15" s="146">
        <v>4001179</v>
      </c>
      <c r="C15" s="146">
        <v>115598</v>
      </c>
      <c r="D15" s="146">
        <v>257924</v>
      </c>
      <c r="E15" s="146">
        <v>-9996</v>
      </c>
      <c r="F15" s="146">
        <v>3848857</v>
      </c>
      <c r="G15" s="147">
        <v>-0.47623564106079597</v>
      </c>
    </row>
    <row r="16" spans="1:7" ht="15.75">
      <c r="A16" s="145">
        <v>1995</v>
      </c>
      <c r="B16" s="146">
        <v>3848857</v>
      </c>
      <c r="C16" s="146">
        <v>97299</v>
      </c>
      <c r="D16" s="146">
        <v>248102</v>
      </c>
      <c r="E16" s="146">
        <v>625176</v>
      </c>
      <c r="F16" s="146">
        <v>4323230</v>
      </c>
      <c r="G16" s="147">
        <v>15.970348709386272</v>
      </c>
    </row>
    <row r="17" spans="1:7" ht="15.75">
      <c r="A17" s="145">
        <v>1996</v>
      </c>
      <c r="B17" s="146">
        <v>4323230</v>
      </c>
      <c r="C17" s="146">
        <v>100171</v>
      </c>
      <c r="D17" s="146">
        <v>246027</v>
      </c>
      <c r="E17" s="146">
        <v>495049</v>
      </c>
      <c r="F17" s="146">
        <v>4672423</v>
      </c>
      <c r="G17" s="147">
        <v>12.149482062187511</v>
      </c>
    </row>
    <row r="18" spans="1:7" ht="15.75">
      <c r="A18" s="145">
        <v>1997</v>
      </c>
      <c r="B18" s="146">
        <v>4672423</v>
      </c>
      <c r="C18" s="146">
        <v>147767</v>
      </c>
      <c r="D18" s="146">
        <v>251228</v>
      </c>
      <c r="E18" s="146">
        <v>895751</v>
      </c>
      <c r="F18" s="146">
        <v>5464713</v>
      </c>
      <c r="G18" s="147">
        <v>18.491245410881962</v>
      </c>
    </row>
    <row r="19" spans="1:7" ht="15.75">
      <c r="A19" s="145">
        <v>1998</v>
      </c>
      <c r="B19" s="146">
        <v>5464713</v>
      </c>
      <c r="C19" s="146">
        <v>129981</v>
      </c>
      <c r="D19" s="146">
        <v>255415</v>
      </c>
      <c r="E19" s="146">
        <v>1115799</v>
      </c>
      <c r="F19" s="146">
        <v>6455078</v>
      </c>
      <c r="G19" s="147">
        <v>21.534381739137352</v>
      </c>
    </row>
    <row r="20" spans="1:7" ht="15.75">
      <c r="A20" s="145">
        <v>1999</v>
      </c>
      <c r="B20" s="146">
        <v>6455078</v>
      </c>
      <c r="C20" s="146">
        <v>104747</v>
      </c>
      <c r="D20" s="146">
        <v>262420</v>
      </c>
      <c r="E20" s="146">
        <v>1014822</v>
      </c>
      <c r="F20" s="146">
        <v>7312227</v>
      </c>
      <c r="G20" s="147">
        <v>15.8</v>
      </c>
    </row>
    <row r="21" spans="1:7" ht="15.75">
      <c r="A21" s="145">
        <v>2000</v>
      </c>
      <c r="B21" s="146">
        <v>7312227</v>
      </c>
      <c r="C21" s="146">
        <v>217905</v>
      </c>
      <c r="D21" s="146">
        <v>344316</v>
      </c>
      <c r="E21" s="146">
        <v>745209</v>
      </c>
      <c r="F21" s="146">
        <v>7931025</v>
      </c>
      <c r="G21" s="147">
        <v>10.199999999999999</v>
      </c>
    </row>
    <row r="22" spans="1:7" ht="15.75">
      <c r="A22" s="145">
        <v>2001</v>
      </c>
      <c r="B22" s="146">
        <v>7931025</v>
      </c>
      <c r="C22" s="146">
        <v>325947</v>
      </c>
      <c r="D22" s="146">
        <v>322153</v>
      </c>
      <c r="E22" s="146">
        <v>-516236</v>
      </c>
      <c r="F22" s="146">
        <v>7418583</v>
      </c>
      <c r="G22" s="147">
        <v>-6.6</v>
      </c>
    </row>
    <row r="23" spans="1:7" ht="15.75">
      <c r="A23" s="145">
        <v>2002</v>
      </c>
      <c r="B23" s="146">
        <v>7418583</v>
      </c>
      <c r="C23" s="146">
        <v>213348</v>
      </c>
      <c r="D23" s="146">
        <v>283142</v>
      </c>
      <c r="E23" s="146">
        <v>-652613</v>
      </c>
      <c r="F23" s="146">
        <v>6696176</v>
      </c>
      <c r="G23" s="147">
        <v>-7.9</v>
      </c>
    </row>
    <row r="24" spans="1:7" ht="15.75">
      <c r="A24" s="145">
        <v>2003</v>
      </c>
      <c r="B24" s="146">
        <v>6696176</v>
      </c>
      <c r="C24" s="146">
        <v>222985</v>
      </c>
      <c r="D24" s="146">
        <v>332784</v>
      </c>
      <c r="E24" s="146">
        <v>221267</v>
      </c>
      <c r="F24" s="146">
        <v>6807644</v>
      </c>
      <c r="G24" s="147">
        <v>3.6</v>
      </c>
    </row>
    <row r="25" spans="1:7" ht="15.75">
      <c r="A25" s="145">
        <v>2004</v>
      </c>
      <c r="B25" s="146">
        <v>6807644</v>
      </c>
      <c r="C25" s="146">
        <v>269743</v>
      </c>
      <c r="D25" s="146">
        <v>400746</v>
      </c>
      <c r="E25" s="146">
        <v>959800</v>
      </c>
      <c r="F25" s="146">
        <v>7636441</v>
      </c>
      <c r="G25" s="147">
        <v>14.2</v>
      </c>
    </row>
    <row r="26" spans="1:7" ht="15.75">
      <c r="A26" s="145">
        <v>2005</v>
      </c>
      <c r="B26" s="146">
        <v>7636441</v>
      </c>
      <c r="C26" s="146">
        <v>324689</v>
      </c>
      <c r="D26" s="146">
        <v>432499</v>
      </c>
      <c r="E26" s="146">
        <v>722473</v>
      </c>
      <c r="F26" s="146">
        <v>8251104</v>
      </c>
      <c r="G26" s="147">
        <v>9.6999999999999993</v>
      </c>
    </row>
    <row r="27" spans="1:7" ht="15.75">
      <c r="A27" s="145">
        <v>2006</v>
      </c>
      <c r="B27" s="146">
        <v>8251104</v>
      </c>
      <c r="C27" s="146">
        <v>465306</v>
      </c>
      <c r="D27" s="146">
        <v>477675</v>
      </c>
      <c r="E27" s="146">
        <v>860293</v>
      </c>
      <c r="F27" s="146">
        <v>9099028</v>
      </c>
      <c r="G27" s="147">
        <v>10.6</v>
      </c>
    </row>
    <row r="28" spans="1:7" ht="15.75">
      <c r="A28" s="145">
        <v>2007</v>
      </c>
      <c r="B28" s="146">
        <v>9099028</v>
      </c>
      <c r="C28" s="146">
        <v>449303</v>
      </c>
      <c r="D28" s="146">
        <v>499512</v>
      </c>
      <c r="E28" s="146">
        <v>1624377</v>
      </c>
      <c r="F28" s="146">
        <v>10673196</v>
      </c>
      <c r="G28" s="147">
        <v>17.856515112350579</v>
      </c>
    </row>
    <row r="29" spans="1:7" ht="15.75">
      <c r="A29" s="145">
        <v>2008</v>
      </c>
      <c r="B29" s="146">
        <v>10673196</v>
      </c>
      <c r="C29" s="146">
        <v>460648</v>
      </c>
      <c r="D29" s="146">
        <v>462235</v>
      </c>
      <c r="E29" s="146">
        <v>-401154</v>
      </c>
      <c r="F29" s="146">
        <v>10270455</v>
      </c>
      <c r="G29" s="147">
        <v>-3.8</v>
      </c>
    </row>
    <row r="30" spans="1:7" ht="15.75">
      <c r="A30" s="145">
        <v>2009</v>
      </c>
      <c r="B30" s="146">
        <v>10270455</v>
      </c>
      <c r="C30" s="146">
        <v>480526</v>
      </c>
      <c r="D30" s="146">
        <v>521521</v>
      </c>
      <c r="E30" s="146">
        <v>-2300960</v>
      </c>
      <c r="F30" s="146">
        <v>7928500</v>
      </c>
      <c r="G30" s="147">
        <v>-22.283151565470501</v>
      </c>
    </row>
    <row r="31" spans="1:7" ht="15.75">
      <c r="A31" s="145">
        <v>2010</v>
      </c>
      <c r="B31" s="146">
        <v>7928500</v>
      </c>
      <c r="C31" s="146">
        <v>330275</v>
      </c>
      <c r="D31" s="146">
        <v>525513</v>
      </c>
      <c r="E31" s="146">
        <v>1113148.173</v>
      </c>
      <c r="F31" s="146">
        <v>8846410.1730000004</v>
      </c>
      <c r="G31" s="147">
        <v>14.033191862424088</v>
      </c>
    </row>
    <row r="32" spans="1:7" ht="15.75">
      <c r="A32" s="145">
        <v>2011</v>
      </c>
      <c r="B32" s="146">
        <v>8846410.1730000004</v>
      </c>
      <c r="C32" s="146">
        <v>411495.50799999997</v>
      </c>
      <c r="D32" s="146">
        <v>535903.00800000003</v>
      </c>
      <c r="E32" s="146">
        <v>1966650.3429700001</v>
      </c>
      <c r="F32" s="146">
        <v>10688653.015969999</v>
      </c>
      <c r="G32" s="147">
        <v>22.185044285176559</v>
      </c>
    </row>
    <row r="33" spans="1:7" ht="15.75">
      <c r="A33" s="145">
        <v>2012</v>
      </c>
      <c r="B33" s="146">
        <v>10688653.015969999</v>
      </c>
      <c r="C33" s="146">
        <v>529037.72600000002</v>
      </c>
      <c r="D33" s="146">
        <v>553418.31599999999</v>
      </c>
      <c r="E33" s="146">
        <v>62764.583030000002</v>
      </c>
      <c r="F33" s="146">
        <v>10727037.009</v>
      </c>
      <c r="G33" s="147">
        <v>0.61607831805012803</v>
      </c>
    </row>
    <row r="34" spans="1:7" ht="15.75">
      <c r="A34" s="145">
        <v>2013</v>
      </c>
      <c r="B34" s="146">
        <v>10727037.009</v>
      </c>
      <c r="C34" s="146">
        <v>505817.11599999998</v>
      </c>
      <c r="D34" s="146">
        <v>526846.54799999995</v>
      </c>
      <c r="E34" s="146">
        <v>1423219.5511</v>
      </c>
      <c r="F34" s="146">
        <v>12129227.1281</v>
      </c>
      <c r="G34" s="147">
        <v>13.1093255791055</v>
      </c>
    </row>
    <row r="35" spans="1:7" ht="15.75">
      <c r="A35" s="145">
        <v>2014</v>
      </c>
      <c r="B35" s="146">
        <v>12129227.130000001</v>
      </c>
      <c r="C35" s="146">
        <v>742072.89</v>
      </c>
      <c r="D35" s="146">
        <v>535156.61</v>
      </c>
      <c r="E35" s="146">
        <v>1858739.66</v>
      </c>
      <c r="F35" s="146">
        <v>14194883.07</v>
      </c>
      <c r="G35" s="147">
        <v>15.459204811372601</v>
      </c>
    </row>
    <row r="36" spans="1:7" ht="15.75">
      <c r="A36" s="145">
        <v>2015</v>
      </c>
      <c r="B36" s="146">
        <v>14194883</v>
      </c>
      <c r="C36" s="146">
        <v>669520.45200000005</v>
      </c>
      <c r="D36" s="146">
        <v>595993.90700000001</v>
      </c>
      <c r="E36" s="146">
        <v>545075.69700000063</v>
      </c>
      <c r="F36" s="146">
        <v>14813485.233999999</v>
      </c>
      <c r="G36" s="147">
        <v>3.3960658145006</v>
      </c>
    </row>
    <row r="37" spans="1:7" ht="15.75">
      <c r="A37" s="145">
        <v>2016</v>
      </c>
      <c r="B37" s="146">
        <v>14813485</v>
      </c>
      <c r="C37" s="146">
        <v>419912.79399999999</v>
      </c>
      <c r="D37" s="146">
        <v>655785.16799999995</v>
      </c>
      <c r="E37" s="146">
        <v>29868</v>
      </c>
      <c r="F37" s="146">
        <v>14607481</v>
      </c>
      <c r="G37" s="147">
        <v>0.19875374314302099</v>
      </c>
    </row>
    <row r="38" spans="1:7">
      <c r="E38" s="136"/>
    </row>
    <row r="39" spans="1:7">
      <c r="E39" s="137"/>
    </row>
  </sheetData>
  <hyperlinks>
    <hyperlink ref="B4" r:id="rId1"/>
  </hyperlinks>
  <pageMargins left="0.7" right="0.7" top="0.75" bottom="0.75" header="0.3" footer="0.3"/>
  <pageSetup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O&amp;G Price &amp; Volume</vt:lpstr>
      <vt:lpstr>Natural Gas by Basin</vt:lpstr>
      <vt:lpstr>Resource Share by Owner</vt:lpstr>
      <vt:lpstr>State Land Office Revenues</vt:lpstr>
      <vt:lpstr>State Land Office Distributions</vt:lpstr>
      <vt:lpstr>General Fund</vt:lpstr>
      <vt:lpstr>O&amp;G Withholding</vt:lpstr>
      <vt:lpstr>Severance Tax &amp; STPF</vt:lpstr>
      <vt:lpstr>LGPF</vt:lpstr>
      <vt:lpstr>Ad Valorem Taxes</vt:lpstr>
      <vt:lpstr>AV County Data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Gillis Lang</dc:creator>
  <cp:lastModifiedBy>Donna Maestas</cp:lastModifiedBy>
  <cp:lastPrinted>2014-10-01T22:35:16Z</cp:lastPrinted>
  <dcterms:created xsi:type="dcterms:W3CDTF">2014-04-29T16:05:53Z</dcterms:created>
  <dcterms:modified xsi:type="dcterms:W3CDTF">2017-09-27T19:39:51Z</dcterms:modified>
</cp:coreProperties>
</file>