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6" yWindow="108" windowWidth="15576" windowHeight="10152"/>
  </bookViews>
  <sheets>
    <sheet name="Final Valuations" sheetId="1" r:id="rId1"/>
  </sheets>
  <externalReferences>
    <externalReference r:id="rId2"/>
    <externalReference r:id="rId3"/>
    <externalReference r:id="rId4"/>
  </externalReferences>
  <definedNames>
    <definedName name="\0">[1]YC2002!#REF!</definedName>
    <definedName name="\2">[2]YC97!#REF!</definedName>
    <definedName name="\a">[1]YC2002!#REF!</definedName>
    <definedName name="\b">[1]YC2002!#REF!</definedName>
    <definedName name="\c">[1]YC2002!#REF!</definedName>
    <definedName name="\d">[1]YC2002!#REF!</definedName>
    <definedName name="\e">[1]YC2002!#REF!</definedName>
    <definedName name="\g">[1]YC2002!#REF!</definedName>
    <definedName name="\h">'[3]GO DEBT SUMMARY'!#REF!</definedName>
    <definedName name="\i">'[3]GO DEBT SUMMARY'!#REF!</definedName>
    <definedName name="\k">'[3]GO DEBT SUMMARY'!#REF!</definedName>
    <definedName name="\l">'[3]GO DEBT SUMMARY'!#REF!</definedName>
    <definedName name="\m">'[3]GO DEBT SUMMARY'!#REF!</definedName>
    <definedName name="\o">[1]YC2002!#REF!</definedName>
    <definedName name="\p">[1]YC2002!#REF!</definedName>
    <definedName name="\q">[1]YC2002!#REF!</definedName>
    <definedName name="\r">[1]YC2002!#REF!</definedName>
    <definedName name="\s">[1]YC2002!#REF!</definedName>
    <definedName name="\t">[1]YC2002!#REF!</definedName>
    <definedName name="\u">[1]YC2002!#REF!</definedName>
    <definedName name="\v">[1]YC2002!#REF!</definedName>
    <definedName name="\w">[1]YC2002!#REF!</definedName>
    <definedName name="\x">[1]YC2002!#REF!</definedName>
    <definedName name="\z">[1]YC2002!#REF!</definedName>
    <definedName name="__FORMULA">[1]YC2002!#REF!</definedName>
    <definedName name="_C">#REF!</definedName>
    <definedName name="A">#REF!</definedName>
    <definedName name="AL">[3]Taos!$N$5</definedName>
    <definedName name="B">#REF!</definedName>
    <definedName name="G">[3]Taos!$U$5</definedName>
    <definedName name="HPCHOICE">[1]YC2002!#REF!</definedName>
    <definedName name="MACRO">[1]YC2002!#REF!</definedName>
    <definedName name="MAIN">[1]YC2002!#REF!</definedName>
    <definedName name="MAINPT">'[3]GO DEBT SUMMARY'!#REF!</definedName>
    <definedName name="PRINT">[1]YC2002!#REF!</definedName>
    <definedName name="_xlnm.Print_Area" localSheetId="0">'Final Valuations'!$A$5:$I$196</definedName>
    <definedName name="_xlnm.Print_Area">#REF!</definedName>
    <definedName name="_xlnm.Print_Titles">#REF!</definedName>
    <definedName name="Print_Titles_MI">'[3]GO DEBT SUMMARY'!$A$1:$IV$5,'[3]GO DEBT SUMMARY'!$A$1:$B$65536</definedName>
    <definedName name="SIDELABEL">'[3]GO DEBT SUMMARY'!#REF!</definedName>
    <definedName name="VIEW">[1]YC2002!#REF!</definedName>
  </definedNames>
  <calcPr calcId="145621"/>
</workbook>
</file>

<file path=xl/calcChain.xml><?xml version="1.0" encoding="utf-8"?>
<calcChain xmlns="http://schemas.openxmlformats.org/spreadsheetml/2006/main">
  <c r="D140" i="1" l="1"/>
  <c r="C140" i="1"/>
  <c r="H13" i="1" l="1"/>
  <c r="H111" i="1"/>
  <c r="G189" i="1"/>
  <c r="G190" i="1" s="1"/>
  <c r="H12" i="1"/>
  <c r="H11" i="1"/>
  <c r="H10" i="1"/>
  <c r="I15" i="1" l="1"/>
  <c r="H16" i="1"/>
  <c r="E189" i="1"/>
  <c r="E190" i="1" s="1"/>
  <c r="H19" i="1"/>
  <c r="H20" i="1"/>
  <c r="H21" i="1"/>
  <c r="H22" i="1"/>
  <c r="I24" i="1"/>
  <c r="H25" i="1"/>
  <c r="H26" i="1"/>
  <c r="I28" i="1"/>
  <c r="H29" i="1"/>
  <c r="H30" i="1"/>
  <c r="H31" i="1"/>
  <c r="H32" i="1"/>
  <c r="H33" i="1"/>
  <c r="H34" i="1"/>
  <c r="I36" i="1"/>
  <c r="H37" i="1"/>
  <c r="H38" i="1"/>
  <c r="H39" i="1"/>
  <c r="H40" i="1"/>
  <c r="I42" i="1"/>
  <c r="H43" i="1"/>
  <c r="I45" i="1"/>
  <c r="H46" i="1"/>
  <c r="H47" i="1"/>
  <c r="H48" i="1"/>
  <c r="H49" i="1"/>
  <c r="H50" i="1"/>
  <c r="I56" i="1"/>
  <c r="H57" i="1"/>
  <c r="H58" i="1"/>
  <c r="H59" i="1"/>
  <c r="H60" i="1"/>
  <c r="I62" i="1"/>
  <c r="I113" i="1"/>
  <c r="H114" i="1"/>
  <c r="H115" i="1"/>
  <c r="H116" i="1"/>
  <c r="H117" i="1"/>
  <c r="I119" i="1"/>
  <c r="H120" i="1"/>
  <c r="H121" i="1"/>
  <c r="I123" i="1"/>
  <c r="H124" i="1"/>
  <c r="H125" i="1"/>
  <c r="H126" i="1"/>
  <c r="H127" i="1"/>
  <c r="H128" i="1"/>
  <c r="I130" i="1"/>
  <c r="H131" i="1"/>
  <c r="H132" i="1"/>
  <c r="H133" i="1"/>
  <c r="H134" i="1"/>
  <c r="H135" i="1"/>
  <c r="H136" i="1"/>
  <c r="I138" i="1"/>
  <c r="H139" i="1"/>
  <c r="H140" i="1"/>
  <c r="H141" i="1"/>
  <c r="I144" i="1"/>
  <c r="H145" i="1"/>
  <c r="H146" i="1"/>
  <c r="I148" i="1"/>
  <c r="H149" i="1"/>
  <c r="H150" i="1"/>
  <c r="H151" i="1"/>
  <c r="I153" i="1"/>
  <c r="H154" i="1"/>
  <c r="H155" i="1"/>
  <c r="H156" i="1"/>
  <c r="I161" i="1"/>
  <c r="H162" i="1"/>
  <c r="H163" i="1"/>
  <c r="I165" i="1"/>
  <c r="H166" i="1"/>
  <c r="H167" i="1"/>
  <c r="H168" i="1"/>
  <c r="H169" i="1"/>
  <c r="I171" i="1"/>
  <c r="H172" i="1"/>
  <c r="H173" i="1"/>
  <c r="H174" i="1"/>
  <c r="H175" i="1"/>
  <c r="H176" i="1"/>
  <c r="I178" i="1"/>
  <c r="H179" i="1"/>
  <c r="H180" i="1"/>
  <c r="H181" i="1"/>
  <c r="H182" i="1"/>
  <c r="I184" i="1"/>
  <c r="H185" i="1"/>
  <c r="H186" i="1"/>
  <c r="H187" i="1"/>
  <c r="H188" i="1"/>
  <c r="I18" i="1"/>
  <c r="C189" i="1"/>
  <c r="H9" i="1"/>
  <c r="H63" i="1"/>
  <c r="H64" i="1"/>
  <c r="H65" i="1"/>
  <c r="H66" i="1"/>
  <c r="I68" i="1"/>
  <c r="H69" i="1"/>
  <c r="H70" i="1"/>
  <c r="I72" i="1"/>
  <c r="H73" i="1"/>
  <c r="H74" i="1"/>
  <c r="I76" i="1"/>
  <c r="H77" i="1"/>
  <c r="H78" i="1"/>
  <c r="I80" i="1"/>
  <c r="H81" i="1"/>
  <c r="H82" i="1"/>
  <c r="H83" i="1"/>
  <c r="H84" i="1"/>
  <c r="H85" i="1"/>
  <c r="I87" i="1"/>
  <c r="H88" i="1"/>
  <c r="H89" i="1"/>
  <c r="H90" i="1"/>
  <c r="H91" i="1"/>
  <c r="H92" i="1"/>
  <c r="I94" i="1"/>
  <c r="I96" i="1"/>
  <c r="H97" i="1"/>
  <c r="H98" i="1"/>
  <c r="I100" i="1"/>
  <c r="H101" i="1"/>
  <c r="I103" i="1"/>
  <c r="H104" i="1"/>
  <c r="I108" i="1"/>
  <c r="H109" i="1"/>
  <c r="H110" i="1"/>
  <c r="I8" i="1"/>
  <c r="D189" i="1"/>
  <c r="F189" i="1"/>
  <c r="F190" i="1" s="1"/>
  <c r="H192" i="1" l="1"/>
  <c r="C190" i="1"/>
  <c r="H190" i="1"/>
  <c r="I189" i="1"/>
  <c r="D190" i="1"/>
  <c r="H191" i="1" l="1"/>
</calcChain>
</file>

<file path=xl/sharedStrings.xml><?xml version="1.0" encoding="utf-8"?>
<sst xmlns="http://schemas.openxmlformats.org/spreadsheetml/2006/main" count="322" uniqueCount="216">
  <si>
    <t>Total</t>
  </si>
  <si>
    <t>Residential</t>
  </si>
  <si>
    <t>Non-Residential</t>
  </si>
  <si>
    <t xml:space="preserve">                  Oil &amp; Gas</t>
  </si>
  <si>
    <t>Copper</t>
  </si>
  <si>
    <t>Municipal</t>
  </si>
  <si>
    <t>County</t>
  </si>
  <si>
    <t>COUNTY/MUNICIPALITY</t>
  </si>
  <si>
    <t>Code</t>
  </si>
  <si>
    <t>Values</t>
  </si>
  <si>
    <t>Production</t>
  </si>
  <si>
    <t>Equipment</t>
  </si>
  <si>
    <t>Bernalillo</t>
  </si>
  <si>
    <t xml:space="preserve">            Albuquerque</t>
  </si>
  <si>
    <t>12</t>
  </si>
  <si>
    <t xml:space="preserve">            Corrales</t>
  </si>
  <si>
    <t>2 A</t>
  </si>
  <si>
    <t xml:space="preserve">            Los Ranchos</t>
  </si>
  <si>
    <t>12 LR</t>
  </si>
  <si>
    <t xml:space="preserve">            Tijeras</t>
  </si>
  <si>
    <t>12 T</t>
  </si>
  <si>
    <t>Catron</t>
  </si>
  <si>
    <t xml:space="preserve">            Reserve</t>
  </si>
  <si>
    <t>1</t>
  </si>
  <si>
    <t>Chaves</t>
  </si>
  <si>
    <t xml:space="preserve">            Dexter</t>
  </si>
  <si>
    <t>8</t>
  </si>
  <si>
    <t xml:space="preserve">            Hagerman</t>
  </si>
  <si>
    <t>6</t>
  </si>
  <si>
    <t xml:space="preserve">            Lake Arthur</t>
  </si>
  <si>
    <t>20</t>
  </si>
  <si>
    <t xml:space="preserve">            Roswell</t>
  </si>
  <si>
    <t>Cibola</t>
  </si>
  <si>
    <t xml:space="preserve">            Grants</t>
  </si>
  <si>
    <t>3</t>
  </si>
  <si>
    <t xml:space="preserve">             Milan</t>
  </si>
  <si>
    <t>3 A</t>
  </si>
  <si>
    <t>Colfax</t>
  </si>
  <si>
    <t xml:space="preserve">            Angel Fire</t>
  </si>
  <si>
    <t>3 B</t>
  </si>
  <si>
    <t xml:space="preserve">            Cimarron</t>
  </si>
  <si>
    <t xml:space="preserve">            Eagle Nest</t>
  </si>
  <si>
    <t xml:space="preserve">            Maxwell</t>
  </si>
  <si>
    <t>26</t>
  </si>
  <si>
    <t xml:space="preserve">            Raton</t>
  </si>
  <si>
    <t>11</t>
  </si>
  <si>
    <t xml:space="preserve">            Springer</t>
  </si>
  <si>
    <t>24</t>
  </si>
  <si>
    <t>Curry</t>
  </si>
  <si>
    <t xml:space="preserve">            Clovis</t>
  </si>
  <si>
    <t xml:space="preserve">            Grady</t>
  </si>
  <si>
    <t>61</t>
  </si>
  <si>
    <t xml:space="preserve">            Melrose</t>
  </si>
  <si>
    <t xml:space="preserve">            Texico</t>
  </si>
  <si>
    <t>2</t>
  </si>
  <si>
    <t>De Baca</t>
  </si>
  <si>
    <t xml:space="preserve">            Fort Sumner</t>
  </si>
  <si>
    <t>Dona Ana</t>
  </si>
  <si>
    <t xml:space="preserve">            Las Cruces</t>
  </si>
  <si>
    <t xml:space="preserve">            Hatch</t>
  </si>
  <si>
    <t xml:space="preserve">            Mesilla</t>
  </si>
  <si>
    <t>2 D</t>
  </si>
  <si>
    <t xml:space="preserve">            Sunland Park</t>
  </si>
  <si>
    <t>16</t>
  </si>
  <si>
    <t xml:space="preserve">Eddy </t>
  </si>
  <si>
    <t xml:space="preserve">            Artesia</t>
  </si>
  <si>
    <t xml:space="preserve">            Carlsbad</t>
  </si>
  <si>
    <t>C</t>
  </si>
  <si>
    <t xml:space="preserve">            Hope</t>
  </si>
  <si>
    <t>16 D</t>
  </si>
  <si>
    <t xml:space="preserve">            Loving</t>
  </si>
  <si>
    <t>10</t>
  </si>
  <si>
    <t>Grant</t>
  </si>
  <si>
    <t xml:space="preserve">            Bayard</t>
  </si>
  <si>
    <t>2 B</t>
  </si>
  <si>
    <t xml:space="preserve">            Hurley</t>
  </si>
  <si>
    <t>2 H</t>
  </si>
  <si>
    <t xml:space="preserve">            Santa Clara</t>
  </si>
  <si>
    <t>2 C</t>
  </si>
  <si>
    <t xml:space="preserve">            Silver City</t>
  </si>
  <si>
    <t>Guadalupe</t>
  </si>
  <si>
    <t xml:space="preserve">            Santa Rosa</t>
  </si>
  <si>
    <t xml:space="preserve">            Vaughn</t>
  </si>
  <si>
    <t>33</t>
  </si>
  <si>
    <t>Harding</t>
  </si>
  <si>
    <t xml:space="preserve">            Mosquero</t>
  </si>
  <si>
    <t>5</t>
  </si>
  <si>
    <t xml:space="preserve">            Roy</t>
  </si>
  <si>
    <t>Hidalgo</t>
  </si>
  <si>
    <t xml:space="preserve">            Lordsburg</t>
  </si>
  <si>
    <t xml:space="preserve">            Virden</t>
  </si>
  <si>
    <t>1 A</t>
  </si>
  <si>
    <t>Lea</t>
  </si>
  <si>
    <t xml:space="preserve">            Eunice</t>
  </si>
  <si>
    <t xml:space="preserve">            Hobbs</t>
  </si>
  <si>
    <t xml:space="preserve">            Jal</t>
  </si>
  <si>
    <t>19</t>
  </si>
  <si>
    <t xml:space="preserve">            Lovington</t>
  </si>
  <si>
    <t xml:space="preserve">            Tatum</t>
  </si>
  <si>
    <t>28</t>
  </si>
  <si>
    <t>Lincoln</t>
  </si>
  <si>
    <t xml:space="preserve">            Capitan</t>
  </si>
  <si>
    <t xml:space="preserve">            Carrizozo</t>
  </si>
  <si>
    <t>7</t>
  </si>
  <si>
    <t xml:space="preserve">            Corona</t>
  </si>
  <si>
    <t>13</t>
  </si>
  <si>
    <t xml:space="preserve">            Ruidoso</t>
  </si>
  <si>
    <t>3+28RU</t>
  </si>
  <si>
    <t xml:space="preserve">            Ruidoso Downs</t>
  </si>
  <si>
    <t>3/35</t>
  </si>
  <si>
    <t>Los Alamos</t>
  </si>
  <si>
    <t>Luna</t>
  </si>
  <si>
    <t xml:space="preserve">            Columbus</t>
  </si>
  <si>
    <t xml:space="preserve">            Deming</t>
  </si>
  <si>
    <t>McKinley</t>
  </si>
  <si>
    <t xml:space="preserve">            Gallup</t>
  </si>
  <si>
    <t>Mora</t>
  </si>
  <si>
    <t xml:space="preserve">            Wagon Mound</t>
  </si>
  <si>
    <t>Otero</t>
  </si>
  <si>
    <t xml:space="preserve">            Alamogordo</t>
  </si>
  <si>
    <t xml:space="preserve">            Cloudcroft</t>
  </si>
  <si>
    <t xml:space="preserve">            Tularosa</t>
  </si>
  <si>
    <t>4</t>
  </si>
  <si>
    <t>Quay</t>
  </si>
  <si>
    <t xml:space="preserve">            House</t>
  </si>
  <si>
    <t xml:space="preserve">            Logan</t>
  </si>
  <si>
    <t>32</t>
  </si>
  <si>
    <t xml:space="preserve">            San Jon</t>
  </si>
  <si>
    <t>34</t>
  </si>
  <si>
    <t xml:space="preserve">            Tucumcari</t>
  </si>
  <si>
    <t>Rio Arriba</t>
  </si>
  <si>
    <t xml:space="preserve">            Chama</t>
  </si>
  <si>
    <t>45</t>
  </si>
  <si>
    <t>Roosevelt</t>
  </si>
  <si>
    <t xml:space="preserve">            Causey</t>
  </si>
  <si>
    <t>39 A</t>
  </si>
  <si>
    <t xml:space="preserve">            Dora</t>
  </si>
  <si>
    <t>39</t>
  </si>
  <si>
    <t xml:space="preserve">            Elida</t>
  </si>
  <si>
    <t xml:space="preserve">            Floyd</t>
  </si>
  <si>
    <t xml:space="preserve">            Portales</t>
  </si>
  <si>
    <t>Sandoval</t>
  </si>
  <si>
    <t xml:space="preserve">            Bernalillo</t>
  </si>
  <si>
    <t xml:space="preserve">            Cuba</t>
  </si>
  <si>
    <t xml:space="preserve">            Jemez Springs</t>
  </si>
  <si>
    <t>31</t>
  </si>
  <si>
    <t>94</t>
  </si>
  <si>
    <t xml:space="preserve">            San Ysidro</t>
  </si>
  <si>
    <t>31 A</t>
  </si>
  <si>
    <t>2A/2AC</t>
  </si>
  <si>
    <t>San Juan</t>
  </si>
  <si>
    <t xml:space="preserve">            Aztec</t>
  </si>
  <si>
    <t xml:space="preserve">            Bloomfield</t>
  </si>
  <si>
    <t>6+6120</t>
  </si>
  <si>
    <t xml:space="preserve">            Farmington</t>
  </si>
  <si>
    <t>San Miguel</t>
  </si>
  <si>
    <t xml:space="preserve">            Las Vegas</t>
  </si>
  <si>
    <t>1\2</t>
  </si>
  <si>
    <t xml:space="preserve">            Pecos</t>
  </si>
  <si>
    <t>21</t>
  </si>
  <si>
    <t>Santa Fe</t>
  </si>
  <si>
    <t xml:space="preserve">            Santa Fe</t>
  </si>
  <si>
    <t>18</t>
  </si>
  <si>
    <t xml:space="preserve">            Edgewood</t>
  </si>
  <si>
    <t>8 T</t>
  </si>
  <si>
    <t>Sierra</t>
  </si>
  <si>
    <t xml:space="preserve">            T or C</t>
  </si>
  <si>
    <t xml:space="preserve">            Williamsburg</t>
  </si>
  <si>
    <t>6 W</t>
  </si>
  <si>
    <t xml:space="preserve">            Elephant Butte</t>
  </si>
  <si>
    <t>6 EB</t>
  </si>
  <si>
    <t>Socorro</t>
  </si>
  <si>
    <t xml:space="preserve">            Magdalena</t>
  </si>
  <si>
    <t xml:space="preserve">            Socorro</t>
  </si>
  <si>
    <t>Taos</t>
  </si>
  <si>
    <t xml:space="preserve">            Questa</t>
  </si>
  <si>
    <t>9</t>
  </si>
  <si>
    <t xml:space="preserve">            Red River</t>
  </si>
  <si>
    <t>9 RR</t>
  </si>
  <si>
    <t xml:space="preserve">            Taos</t>
  </si>
  <si>
    <t xml:space="preserve">            Taos SV</t>
  </si>
  <si>
    <t>8-18</t>
  </si>
  <si>
    <t>Torrance</t>
  </si>
  <si>
    <t xml:space="preserve">            Encino</t>
  </si>
  <si>
    <t xml:space="preserve">            Estancia</t>
  </si>
  <si>
    <t xml:space="preserve">            Moriarty</t>
  </si>
  <si>
    <t xml:space="preserve">            Mountainair</t>
  </si>
  <si>
    <t xml:space="preserve">            Willard</t>
  </si>
  <si>
    <t>7 W</t>
  </si>
  <si>
    <t>Union</t>
  </si>
  <si>
    <t xml:space="preserve">            Clayton</t>
  </si>
  <si>
    <t xml:space="preserve">            Des Moines</t>
  </si>
  <si>
    <t>22 D</t>
  </si>
  <si>
    <t xml:space="preserve">            Folsom</t>
  </si>
  <si>
    <t>22 F</t>
  </si>
  <si>
    <t xml:space="preserve">            Grenville</t>
  </si>
  <si>
    <t>22 G</t>
  </si>
  <si>
    <t>Valencia</t>
  </si>
  <si>
    <t xml:space="preserve">            Belen</t>
  </si>
  <si>
    <t xml:space="preserve">            Bosque Farms</t>
  </si>
  <si>
    <t>BF</t>
  </si>
  <si>
    <t xml:space="preserve">            Los Lunas</t>
  </si>
  <si>
    <t xml:space="preserve">            Peralta</t>
  </si>
  <si>
    <t>PR-01</t>
  </si>
  <si>
    <t>GRAND TOTAL</t>
  </si>
  <si>
    <t>Cnty</t>
  </si>
  <si>
    <t>Muni</t>
  </si>
  <si>
    <t>R1-A</t>
  </si>
  <si>
    <r>
      <t xml:space="preserve">            Rio Rancho</t>
    </r>
    <r>
      <rPr>
        <vertAlign val="superscript"/>
        <sz val="10"/>
        <rFont val="Arial"/>
        <family val="2"/>
      </rPr>
      <t>1</t>
    </r>
  </si>
  <si>
    <t>NOTES:</t>
  </si>
  <si>
    <r>
      <rPr>
        <vertAlign val="superscript"/>
        <sz val="10"/>
        <rFont val="Arial"/>
        <family val="2"/>
      </rPr>
      <t xml:space="preserve">1 </t>
    </r>
    <r>
      <rPr>
        <sz val="10"/>
        <rFont val="Arial"/>
        <family val="2"/>
      </rPr>
      <t>The City of Rio Rancho has valuation data reported in Bernalillo County (R1-A) and Sandoval County (94).</t>
    </r>
  </si>
  <si>
    <r>
      <t xml:space="preserve">            Espanola</t>
    </r>
    <r>
      <rPr>
        <vertAlign val="superscript"/>
        <sz val="10"/>
        <rFont val="Arial"/>
        <family val="2"/>
      </rPr>
      <t>2</t>
    </r>
  </si>
  <si>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>The City of Espanola has valuation data reported in Rio Arriba County (45) and Santa Fe County (18).</t>
    </r>
  </si>
  <si>
    <t>County Check</t>
  </si>
  <si>
    <t>Muni Check</t>
  </si>
  <si>
    <t xml:space="preserve">            Anthony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</si>
</sst>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rgb="FF0000FF"/>
      <name val="Arial"/>
      <family val="2"/>
    </font>
    <font>
      <b/>
      <sz val="10"/>
      <name val="Helv"/>
    </font>
    <font>
      <sz val="11"/>
      <color indexed="8"/>
      <name val="Calibri"/>
      <family val="2"/>
    </font>
    <font>
      <sz val="12"/>
      <name val="Helv"/>
    </font>
    <font>
      <vertAlign val="superscript"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37" fontId="8" fillId="0" borderId="0"/>
    <xf numFmtId="0" fontId="1" fillId="0" borderId="0"/>
  </cellStyleXfs>
  <cellXfs count="60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1" fillId="0" borderId="0" xfId="0" applyFont="1"/>
    <xf numFmtId="14" fontId="3" fillId="0" borderId="0" xfId="0" applyNumberFormat="1" applyFont="1" applyProtection="1"/>
    <xf numFmtId="0" fontId="2" fillId="0" borderId="0" xfId="0" applyFont="1"/>
    <xf numFmtId="0" fontId="1" fillId="0" borderId="0" xfId="0" applyFont="1" applyFill="1" applyProtection="1"/>
    <xf numFmtId="37" fontId="4" fillId="0" borderId="0" xfId="0" applyNumberFormat="1" applyFont="1" applyFill="1" applyProtection="1">
      <protection locked="0"/>
    </xf>
    <xf numFmtId="37" fontId="1" fillId="0" borderId="0" xfId="0" applyNumberFormat="1" applyFont="1" applyProtection="1"/>
    <xf numFmtId="37" fontId="1" fillId="0" borderId="0" xfId="0" applyNumberFormat="1" applyFont="1" applyFill="1" applyProtection="1"/>
    <xf numFmtId="0" fontId="1" fillId="0" borderId="0" xfId="0" applyFont="1" applyAlignment="1" applyProtection="1">
      <alignment horizontal="right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right"/>
    </xf>
    <xf numFmtId="38" fontId="5" fillId="0" borderId="0" xfId="0" applyNumberFormat="1" applyFont="1" applyFill="1" applyBorder="1" applyAlignment="1" applyProtection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Fill="1"/>
    <xf numFmtId="37" fontId="4" fillId="0" borderId="0" xfId="0" applyNumberFormat="1" applyFont="1" applyProtection="1">
      <protection locked="0"/>
    </xf>
    <xf numFmtId="37" fontId="1" fillId="0" borderId="0" xfId="0" applyNumberFormat="1" applyFont="1"/>
    <xf numFmtId="0" fontId="6" fillId="0" borderId="0" xfId="0" applyFont="1" applyProtection="1"/>
    <xf numFmtId="37" fontId="6" fillId="0" borderId="0" xfId="0" applyNumberFormat="1" applyFont="1" applyProtection="1"/>
    <xf numFmtId="3" fontId="1" fillId="0" borderId="0" xfId="0" applyNumberFormat="1" applyFont="1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2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Protection="1"/>
    <xf numFmtId="0" fontId="2" fillId="2" borderId="4" xfId="0" applyFont="1" applyFill="1" applyBorder="1" applyProtection="1"/>
    <xf numFmtId="0" fontId="2" fillId="2" borderId="5" xfId="0" applyFont="1" applyFill="1" applyBorder="1" applyAlignment="1" applyProtection="1">
      <alignment horizontal="center"/>
    </xf>
    <xf numFmtId="0" fontId="2" fillId="3" borderId="1" xfId="0" applyFont="1" applyFill="1" applyBorder="1" applyProtection="1"/>
    <xf numFmtId="0" fontId="2" fillId="3" borderId="2" xfId="0" applyFont="1" applyFill="1" applyBorder="1" applyProtection="1"/>
    <xf numFmtId="0" fontId="2" fillId="3" borderId="2" xfId="0" applyFont="1" applyFill="1" applyBorder="1" applyAlignment="1" applyProtection="1">
      <alignment horizontal="center"/>
    </xf>
    <xf numFmtId="0" fontId="2" fillId="3" borderId="3" xfId="0" applyFont="1" applyFill="1" applyBorder="1" applyProtection="1"/>
    <xf numFmtId="0" fontId="2" fillId="3" borderId="4" xfId="0" applyFont="1" applyFill="1" applyBorder="1" applyProtection="1"/>
    <xf numFmtId="0" fontId="2" fillId="3" borderId="5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right"/>
    </xf>
    <xf numFmtId="37" fontId="2" fillId="3" borderId="2" xfId="0" applyNumberFormat="1" applyFont="1" applyFill="1" applyBorder="1" applyProtection="1"/>
    <xf numFmtId="0" fontId="2" fillId="3" borderId="4" xfId="0" applyFont="1" applyFill="1" applyBorder="1" applyAlignment="1" applyProtection="1">
      <alignment horizontal="right"/>
    </xf>
    <xf numFmtId="0" fontId="2" fillId="3" borderId="5" xfId="0" applyFont="1" applyFill="1" applyBorder="1" applyProtection="1"/>
    <xf numFmtId="37" fontId="2" fillId="3" borderId="5" xfId="0" applyNumberFormat="1" applyFont="1" applyFill="1" applyBorder="1" applyProtection="1"/>
    <xf numFmtId="37" fontId="10" fillId="0" borderId="0" xfId="0" applyNumberFormat="1" applyFont="1" applyFill="1" applyProtection="1">
      <protection locked="0"/>
    </xf>
    <xf numFmtId="37" fontId="10" fillId="0" borderId="0" xfId="0" applyNumberFormat="1" applyFont="1" applyFill="1" applyAlignment="1" applyProtection="1">
      <alignment horizontal="center"/>
      <protection locked="0"/>
    </xf>
    <xf numFmtId="38" fontId="10" fillId="0" borderId="0" xfId="0" applyNumberFormat="1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right"/>
    </xf>
    <xf numFmtId="0" fontId="10" fillId="0" borderId="0" xfId="0" applyFont="1" applyFill="1" applyProtection="1"/>
    <xf numFmtId="0" fontId="10" fillId="0" borderId="0" xfId="0" applyFont="1" applyFill="1" applyProtection="1">
      <protection locked="0"/>
    </xf>
    <xf numFmtId="3" fontId="10" fillId="0" borderId="0" xfId="0" applyNumberFormat="1" applyFont="1" applyFill="1"/>
    <xf numFmtId="0" fontId="10" fillId="0" borderId="0" xfId="0" applyFont="1" applyFill="1"/>
    <xf numFmtId="37" fontId="10" fillId="0" borderId="0" xfId="0" applyNumberFormat="1" applyFont="1" applyProtection="1">
      <protection locked="0"/>
    </xf>
    <xf numFmtId="0" fontId="2" fillId="2" borderId="6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2" fillId="3" borderId="0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center"/>
    </xf>
    <xf numFmtId="37" fontId="2" fillId="3" borderId="6" xfId="0" applyNumberFormat="1" applyFont="1" applyFill="1" applyBorder="1" applyProtection="1"/>
    <xf numFmtId="0" fontId="2" fillId="3" borderId="8" xfId="0" applyFont="1" applyFill="1" applyBorder="1" applyProtection="1"/>
  </cellXfs>
  <cellStyles count="4">
    <cellStyle name="Comma 2" xfId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state.nm.us/Property%20Tax/2007%20Property%20Tax%20Database/School%20Taxes%20VALUE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state.nm.us/ASSESSED/ASSESS9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and%20Finance%20Bureau/PROPERTY%20TAXES/2011%20taxrates/2011%20PROPERTY%20TAX%20WORK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C2002"/>
      <sheetName val="TAX BURDEN"/>
      <sheetName val="TAX BURDEN (for DFA)"/>
      <sheetName val="DEBTLEV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C97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Input"/>
      <sheetName val="GO DEBT SUMMARY"/>
      <sheetName val="Hospital Mills"/>
      <sheetName val="Special Districts"/>
      <sheetName val="PED"/>
      <sheetName val="HED"/>
      <sheetName val="Debt Service Rate Setting"/>
      <sheetName val="Distribution Statistics"/>
      <sheetName val="School District Stats"/>
      <sheetName val="Other Statistics "/>
      <sheetName val="Bernalillo"/>
      <sheetName val="Catron"/>
      <sheetName val="Chaves"/>
      <sheetName val="Cibola"/>
      <sheetName val="Colfax"/>
      <sheetName val="Curry"/>
      <sheetName val="De Baca"/>
      <sheetName val="Dona Ana"/>
      <sheetName val="Eddy"/>
      <sheetName val="Grant"/>
      <sheetName val="Guadalupe"/>
      <sheetName val="Harding"/>
      <sheetName val="Hidalgo"/>
      <sheetName val="Lea"/>
      <sheetName val="Lincoln"/>
      <sheetName val="Los Alamos"/>
      <sheetName val="Luna"/>
      <sheetName val="McKinley"/>
      <sheetName val="Mora"/>
      <sheetName val="Otero"/>
      <sheetName val="Quay"/>
      <sheetName val="Rio Arriba"/>
      <sheetName val="Roosevelt"/>
      <sheetName val="San Juan"/>
      <sheetName val="San Miguel"/>
      <sheetName val="Sandoval"/>
      <sheetName val="Santa Fe"/>
      <sheetName val="Sierra"/>
      <sheetName val="Socorro"/>
      <sheetName val="Taos"/>
      <sheetName val="Torrance"/>
      <sheetName val="Union"/>
      <sheetName val="Valencia"/>
      <sheetName val="CHANGE LOG"/>
    </sheetNames>
    <sheetDataSet>
      <sheetData sheetId="0"/>
      <sheetData sheetId="1"/>
      <sheetData sheetId="2">
        <row r="1">
          <cell r="E1">
            <v>2011</v>
          </cell>
          <cell r="M1" t="str">
            <v>GOB</v>
          </cell>
          <cell r="N1" t="str">
            <v>GOB</v>
          </cell>
          <cell r="R1" t="str">
            <v>GOB</v>
          </cell>
          <cell r="S1">
            <v>2013</v>
          </cell>
          <cell r="U1" t="str">
            <v>GOB</v>
          </cell>
        </row>
        <row r="2">
          <cell r="C2" t="str">
            <v xml:space="preserve"> </v>
          </cell>
          <cell r="D2" t="str">
            <v xml:space="preserve"> </v>
          </cell>
          <cell r="E2" t="str">
            <v>Copper or</v>
          </cell>
          <cell r="F2" t="str">
            <v>C</v>
          </cell>
          <cell r="G2">
            <v>2011</v>
          </cell>
          <cell r="H2" t="str">
            <v>R/NR</v>
          </cell>
          <cell r="I2" t="str">
            <v xml:space="preserve"> </v>
          </cell>
          <cell r="J2" t="str">
            <v>Oil/Gas/Copper</v>
          </cell>
          <cell r="K2" t="str">
            <v xml:space="preserve"> </v>
          </cell>
          <cell r="L2" t="str">
            <v xml:space="preserve"> </v>
          </cell>
          <cell r="M2" t="str">
            <v>Cash</v>
          </cell>
          <cell r="N2" t="str">
            <v>Pmts. Due</v>
          </cell>
          <cell r="O2" t="str">
            <v>Prior Year</v>
          </cell>
          <cell r="R2" t="str">
            <v>Pmts. Due</v>
          </cell>
          <cell r="S2" t="str">
            <v>Additional</v>
          </cell>
          <cell r="U2">
            <v>2011</v>
          </cell>
          <cell r="V2" t="str">
            <v>GOB</v>
          </cell>
          <cell r="W2" t="str">
            <v>GOB</v>
          </cell>
          <cell r="X2" t="str">
            <v>GOB</v>
          </cell>
          <cell r="Y2" t="str">
            <v>GOB</v>
          </cell>
          <cell r="Z2" t="str">
            <v>GOB</v>
          </cell>
          <cell r="AA2" t="str">
            <v>GOB</v>
          </cell>
          <cell r="AB2" t="str">
            <v>GOB</v>
          </cell>
          <cell r="AC2" t="str">
            <v>GOB</v>
          </cell>
          <cell r="AD2" t="str">
            <v>GOB</v>
          </cell>
        </row>
        <row r="3">
          <cell r="B3" t="str">
            <v>MUNICIPALITY /</v>
          </cell>
          <cell r="C3">
            <v>2011</v>
          </cell>
          <cell r="D3">
            <v>2011</v>
          </cell>
          <cell r="E3">
            <v>2010</v>
          </cell>
          <cell r="G3" t="str">
            <v>TOTAL</v>
          </cell>
          <cell r="H3" t="str">
            <v>Collection</v>
          </cell>
          <cell r="I3" t="str">
            <v>Res./Non-Res.</v>
          </cell>
          <cell r="J3" t="str">
            <v>Collection</v>
          </cell>
          <cell r="K3" t="str">
            <v>Oil/Gas/Copper</v>
          </cell>
          <cell r="L3" t="str">
            <v>TOTAL</v>
          </cell>
          <cell r="M3" t="str">
            <v>Balance</v>
          </cell>
          <cell r="N3" t="str">
            <v>7/1/11 to</v>
          </cell>
          <cell r="O3" t="str">
            <v>Items</v>
          </cell>
          <cell r="P3" t="str">
            <v>Surplus/</v>
          </cell>
          <cell r="Q3" t="str">
            <v>75% of</v>
          </cell>
          <cell r="R3" t="str">
            <v>7/1/12 to</v>
          </cell>
          <cell r="S3" t="str">
            <v>Levy</v>
          </cell>
          <cell r="U3" t="str">
            <v>Tax Levy</v>
          </cell>
          <cell r="V3">
            <v>2011</v>
          </cell>
          <cell r="W3">
            <v>2010</v>
          </cell>
          <cell r="X3">
            <v>2009</v>
          </cell>
          <cell r="Y3">
            <v>2008</v>
          </cell>
          <cell r="Z3">
            <v>2007</v>
          </cell>
          <cell r="AA3">
            <v>2006</v>
          </cell>
          <cell r="AB3">
            <v>2005</v>
          </cell>
          <cell r="AC3">
            <v>2004</v>
          </cell>
          <cell r="AD3">
            <v>2003</v>
          </cell>
        </row>
        <row r="4">
          <cell r="A4" t="str">
            <v>COUNTY</v>
          </cell>
          <cell r="B4" t="str">
            <v>SPECIAL DISTRICT</v>
          </cell>
          <cell r="C4" t="str">
            <v>Residential</v>
          </cell>
          <cell r="D4" t="str">
            <v>Non-Residential</v>
          </cell>
          <cell r="E4" t="str">
            <v>Oil &amp; Gas</v>
          </cell>
          <cell r="G4" t="str">
            <v>VALUATION</v>
          </cell>
          <cell r="H4" t="str">
            <v>Rate</v>
          </cell>
          <cell r="I4" t="str">
            <v>Production</v>
          </cell>
          <cell r="J4" t="str">
            <v>Rate</v>
          </cell>
          <cell r="K4" t="str">
            <v>Production</v>
          </cell>
          <cell r="L4" t="str">
            <v>PRODUCTION</v>
          </cell>
          <cell r="M4" t="str">
            <v>June 30, 2011</v>
          </cell>
          <cell r="N4" t="str">
            <v>6/30/12</v>
          </cell>
          <cell r="O4" t="str">
            <v>(+) or (-)</v>
          </cell>
          <cell r="P4" t="str">
            <v>(Deficit)</v>
          </cell>
          <cell r="Q4" t="str">
            <v>Surplus</v>
          </cell>
          <cell r="R4" t="str">
            <v>12/31/12</v>
          </cell>
          <cell r="S4" t="str">
            <v>Requirements</v>
          </cell>
          <cell r="U4" t="str">
            <v>Requirements</v>
          </cell>
          <cell r="V4" t="str">
            <v>TAX LEVY</v>
          </cell>
          <cell r="W4" t="str">
            <v>TAX LEVY</v>
          </cell>
          <cell r="X4" t="str">
            <v>TAX LEVY</v>
          </cell>
          <cell r="Y4" t="str">
            <v>TAX LEVY</v>
          </cell>
          <cell r="Z4" t="str">
            <v>TAX LEVY</v>
          </cell>
          <cell r="AA4" t="str">
            <v>TAX LEVY</v>
          </cell>
          <cell r="AB4" t="str">
            <v>TAX LEVY</v>
          </cell>
          <cell r="AC4" t="str">
            <v>TAX LEVY</v>
          </cell>
          <cell r="AD4" t="str">
            <v>TAX LEVY</v>
          </cell>
        </row>
        <row r="5">
          <cell r="A5" t="str">
            <v>BERNALILLO COUNTY15</v>
          </cell>
          <cell r="C5">
            <v>10296608205</v>
          </cell>
          <cell r="D5">
            <v>3687537682</v>
          </cell>
          <cell r="G5">
            <v>13984145887</v>
          </cell>
          <cell r="H5">
            <v>0.97219999999999995</v>
          </cell>
          <cell r="I5">
            <v>13595386631.3414</v>
          </cell>
          <cell r="L5">
            <v>13595386631.3414</v>
          </cell>
          <cell r="M5">
            <v>5590773.0099999998</v>
          </cell>
          <cell r="N5">
            <v>12196459.52</v>
          </cell>
          <cell r="O5">
            <v>0</v>
          </cell>
          <cell r="P5">
            <v>-6605686.5099999998</v>
          </cell>
          <cell r="Q5">
            <v>0</v>
          </cell>
          <cell r="R5">
            <v>5590773.0099999998</v>
          </cell>
          <cell r="S5">
            <v>0</v>
          </cell>
          <cell r="U5">
            <v>12196459.52</v>
          </cell>
          <cell r="V5">
            <v>0.89710280779242724</v>
          </cell>
          <cell r="W5">
            <v>0.55500000000000005</v>
          </cell>
          <cell r="X5">
            <v>0.88</v>
          </cell>
          <cell r="Y5">
            <v>0.88</v>
          </cell>
          <cell r="Z5">
            <v>0.8879172608185073</v>
          </cell>
          <cell r="AA5">
            <v>0.83</v>
          </cell>
          <cell r="AB5">
            <v>0.83</v>
          </cell>
          <cell r="AC5">
            <v>0.83</v>
          </cell>
          <cell r="AD5">
            <v>0.83</v>
          </cell>
        </row>
        <row r="6">
          <cell r="B6" t="str">
            <v>Albuquerque1</v>
          </cell>
        </row>
        <row r="7">
          <cell r="A7" t="str">
            <v>(calculated in Sandoval)</v>
          </cell>
          <cell r="B7" t="str">
            <v>Corrales23</v>
          </cell>
        </row>
        <row r="8">
          <cell r="B8" t="str">
            <v>Los Ranchos2</v>
          </cell>
        </row>
        <row r="9">
          <cell r="A9" t="str">
            <v>(calculated in Sandoval)</v>
          </cell>
          <cell r="B9" t="str">
            <v>Rio Rancho11</v>
          </cell>
        </row>
        <row r="10">
          <cell r="B10" t="str">
            <v>Tijeras</v>
          </cell>
        </row>
        <row r="11">
          <cell r="B11" t="str">
            <v>AMAFCA3</v>
          </cell>
        </row>
        <row r="12">
          <cell r="A12" t="str">
            <v>(calculated in Santa Fe)</v>
          </cell>
          <cell r="B12" t="str">
            <v>Edgewood SWCD</v>
          </cell>
        </row>
        <row r="13">
          <cell r="B13" t="str">
            <v>Middle Rio Grande CD</v>
          </cell>
        </row>
        <row r="14">
          <cell r="B14" t="str">
            <v>UNM Hospital</v>
          </cell>
        </row>
        <row r="16">
          <cell r="A16" t="str">
            <v>CATRON COUNTY</v>
          </cell>
        </row>
        <row r="17">
          <cell r="B17" t="str">
            <v>Reserve</v>
          </cell>
        </row>
        <row r="18">
          <cell r="A18" t="str">
            <v>(calculated in Sierra)</v>
          </cell>
          <cell r="B18" t="str">
            <v>Sierra SWCD</v>
          </cell>
        </row>
        <row r="20">
          <cell r="A20" t="str">
            <v>CHAVES COUNTY</v>
          </cell>
        </row>
        <row r="21">
          <cell r="B21" t="str">
            <v>Dexter</v>
          </cell>
        </row>
        <row r="22">
          <cell r="B22" t="str">
            <v>Hagerman</v>
          </cell>
        </row>
        <row r="23">
          <cell r="B23" t="str">
            <v>Lake Arthur</v>
          </cell>
        </row>
        <row r="24">
          <cell r="B24" t="str">
            <v>Roswell</v>
          </cell>
        </row>
        <row r="25">
          <cell r="B25" t="str">
            <v>Border SWCD</v>
          </cell>
        </row>
        <row r="26">
          <cell r="B26" t="str">
            <v>Central Valley SWCD</v>
          </cell>
        </row>
        <row r="27">
          <cell r="B27" t="str">
            <v>Chaves Flood Control</v>
          </cell>
        </row>
        <row r="28">
          <cell r="B28" t="str">
            <v>Chaves SWCD</v>
          </cell>
        </row>
        <row r="29">
          <cell r="B29" t="str">
            <v>Cottonwood Walnut Creek</v>
          </cell>
        </row>
        <row r="30">
          <cell r="B30" t="str">
            <v>Hagerman/Dexter SWCD</v>
          </cell>
        </row>
        <row r="31">
          <cell r="B31" t="str">
            <v>Pecos Valley Artesian CD</v>
          </cell>
        </row>
        <row r="32">
          <cell r="B32" t="str">
            <v>Penasco SWCD</v>
          </cell>
        </row>
        <row r="33">
          <cell r="B33" t="str">
            <v>Upper Hondo SWCD</v>
          </cell>
        </row>
        <row r="35">
          <cell r="A35" t="str">
            <v>CIBOLA COUNTY</v>
          </cell>
        </row>
        <row r="36">
          <cell r="B36" t="str">
            <v>Grants</v>
          </cell>
        </row>
        <row r="37">
          <cell r="B37" t="str">
            <v>Milan</v>
          </cell>
        </row>
        <row r="38">
          <cell r="B38" t="str">
            <v>Cibola General Hospital</v>
          </cell>
        </row>
        <row r="39">
          <cell r="B39" t="str">
            <v>Lava SWCD</v>
          </cell>
        </row>
        <row r="40">
          <cell r="B40" t="str">
            <v>Rio San Jose Flood Control</v>
          </cell>
        </row>
        <row r="42">
          <cell r="A42" t="str">
            <v>COLFAX COUNTY</v>
          </cell>
        </row>
        <row r="43">
          <cell r="B43" t="str">
            <v>Angel Fire</v>
          </cell>
        </row>
        <row r="44">
          <cell r="B44" t="str">
            <v>Cimarron</v>
          </cell>
        </row>
        <row r="45">
          <cell r="B45" t="str">
            <v>Eagle Nest</v>
          </cell>
        </row>
        <row r="46">
          <cell r="B46" t="str">
            <v>Maxwell</v>
          </cell>
        </row>
        <row r="47">
          <cell r="B47" t="str">
            <v>Raton</v>
          </cell>
        </row>
        <row r="48">
          <cell r="B48" t="str">
            <v>Springer</v>
          </cell>
        </row>
        <row r="49">
          <cell r="B49" t="str">
            <v>Colfax General Hospital</v>
          </cell>
        </row>
        <row r="51">
          <cell r="A51" t="str">
            <v>CURRY COUNTY</v>
          </cell>
        </row>
        <row r="52">
          <cell r="B52" t="str">
            <v>Clovis</v>
          </cell>
        </row>
        <row r="53">
          <cell r="B53" t="str">
            <v>Grady</v>
          </cell>
        </row>
        <row r="54">
          <cell r="B54" t="str">
            <v>Melrose</v>
          </cell>
        </row>
        <row r="55">
          <cell r="B55" t="str">
            <v>Texico</v>
          </cell>
        </row>
        <row r="57">
          <cell r="A57" t="str">
            <v>DE BACA COUNTY</v>
          </cell>
        </row>
        <row r="58">
          <cell r="B58" t="str">
            <v>Fort Sumner</v>
          </cell>
        </row>
        <row r="59">
          <cell r="B59" t="str">
            <v>De Baca General Hospital</v>
          </cell>
        </row>
        <row r="61">
          <cell r="A61" t="str">
            <v>DONA ANA COUNTY</v>
          </cell>
        </row>
        <row r="62">
          <cell r="B62" t="str">
            <v>Hatch</v>
          </cell>
        </row>
        <row r="63">
          <cell r="B63" t="str">
            <v>Las Cruces</v>
          </cell>
        </row>
        <row r="64">
          <cell r="B64" t="str">
            <v>Mesilla</v>
          </cell>
        </row>
        <row r="65">
          <cell r="B65" t="str">
            <v>Sunland Park</v>
          </cell>
        </row>
        <row r="66">
          <cell r="B66" t="str">
            <v>Dona Ana Flood Control</v>
          </cell>
        </row>
        <row r="67">
          <cell r="B67" t="str">
            <v>Las Cruces Flood Control</v>
          </cell>
        </row>
        <row r="69">
          <cell r="A69" t="str">
            <v>EDDY COUNTY</v>
          </cell>
        </row>
        <row r="70">
          <cell r="B70" t="str">
            <v>Artesia</v>
          </cell>
        </row>
        <row r="71">
          <cell r="B71" t="str">
            <v>Carlsbad</v>
          </cell>
        </row>
        <row r="72">
          <cell r="B72" t="str">
            <v>Hope</v>
          </cell>
        </row>
        <row r="73">
          <cell r="B73" t="str">
            <v>Loving</v>
          </cell>
        </row>
        <row r="74">
          <cell r="B74" t="str">
            <v>Artesia General Hospital</v>
          </cell>
        </row>
        <row r="75">
          <cell r="B75" t="str">
            <v>Carlsbad SWCD3</v>
          </cell>
        </row>
        <row r="76">
          <cell r="A76" t="str">
            <v>(calculated in Chaves)</v>
          </cell>
          <cell r="B76" t="str">
            <v>Central Valley SWCD</v>
          </cell>
        </row>
        <row r="77">
          <cell r="A77" t="str">
            <v>(calculated in Chaves)</v>
          </cell>
          <cell r="B77" t="str">
            <v>Cottonwood Walnut Creek</v>
          </cell>
        </row>
        <row r="78">
          <cell r="B78" t="str">
            <v>Hackberry Draw Watershed</v>
          </cell>
        </row>
        <row r="79">
          <cell r="A79" t="str">
            <v>(calculated in Chaves)</v>
          </cell>
          <cell r="B79" t="str">
            <v>Pecos Valley Artesian CD</v>
          </cell>
        </row>
        <row r="80">
          <cell r="A80" t="str">
            <v>(calculated in Chaves)</v>
          </cell>
          <cell r="B80" t="str">
            <v>Penasco SWCD</v>
          </cell>
        </row>
        <row r="82">
          <cell r="A82" t="str">
            <v>GRANT COUNTY5,6</v>
          </cell>
        </row>
        <row r="83">
          <cell r="B83" t="str">
            <v>Bayard</v>
          </cell>
        </row>
        <row r="84">
          <cell r="B84" t="str">
            <v>Hurley</v>
          </cell>
        </row>
        <row r="85">
          <cell r="B85" t="str">
            <v>Santa Clara</v>
          </cell>
        </row>
        <row r="86">
          <cell r="B86" t="str">
            <v>Silver City</v>
          </cell>
        </row>
        <row r="87">
          <cell r="B87" t="str">
            <v>Gila Watershed District</v>
          </cell>
        </row>
        <row r="89">
          <cell r="A89" t="str">
            <v>GUADALUPE COUNTY</v>
          </cell>
        </row>
        <row r="90">
          <cell r="B90" t="str">
            <v>Santa Rosa</v>
          </cell>
        </row>
        <row r="91">
          <cell r="B91" t="str">
            <v>Vaughn</v>
          </cell>
        </row>
        <row r="92">
          <cell r="B92" t="str">
            <v>Guadalupe County Hospital</v>
          </cell>
        </row>
        <row r="93">
          <cell r="B93" t="str">
            <v>Guadalupe SWCD</v>
          </cell>
        </row>
        <row r="95">
          <cell r="A95" t="str">
            <v>HARDING COUNTY</v>
          </cell>
        </row>
        <row r="96">
          <cell r="B96" t="str">
            <v>Mosquero</v>
          </cell>
        </row>
        <row r="97">
          <cell r="B97" t="str">
            <v>Roy</v>
          </cell>
        </row>
        <row r="98">
          <cell r="B98" t="str">
            <v>Mesa SWCD</v>
          </cell>
        </row>
        <row r="100">
          <cell r="A100" t="str">
            <v>HIDALGO COUNTY</v>
          </cell>
        </row>
        <row r="101">
          <cell r="B101" t="str">
            <v>Lordsburg</v>
          </cell>
        </row>
        <row r="102">
          <cell r="B102" t="str">
            <v>Virden</v>
          </cell>
        </row>
        <row r="104">
          <cell r="A104" t="str">
            <v>LEA COUNTY</v>
          </cell>
        </row>
        <row r="105">
          <cell r="B105" t="str">
            <v>Eunice</v>
          </cell>
        </row>
        <row r="106">
          <cell r="B106" t="str">
            <v>Hobbs</v>
          </cell>
        </row>
        <row r="107">
          <cell r="B107" t="str">
            <v>Jal</v>
          </cell>
        </row>
        <row r="108">
          <cell r="B108" t="str">
            <v>Lovington</v>
          </cell>
        </row>
        <row r="109">
          <cell r="B109" t="str">
            <v>Tatum</v>
          </cell>
        </row>
        <row r="110">
          <cell r="B110" t="str">
            <v>Eunice Hospital</v>
          </cell>
        </row>
        <row r="111">
          <cell r="B111" t="str">
            <v>Jal Hospital</v>
          </cell>
        </row>
        <row r="112">
          <cell r="B112" t="str">
            <v>Nor-Lea Hospital</v>
          </cell>
        </row>
        <row r="114">
          <cell r="A114" t="str">
            <v>LINCOLN COUNTY</v>
          </cell>
        </row>
        <row r="115">
          <cell r="B115" t="str">
            <v>Capitan</v>
          </cell>
        </row>
        <row r="116">
          <cell r="B116" t="str">
            <v>Carrizozo</v>
          </cell>
        </row>
        <row r="117">
          <cell r="B117" t="str">
            <v>Corona</v>
          </cell>
        </row>
        <row r="118">
          <cell r="B118" t="str">
            <v>Ruidoso7</v>
          </cell>
        </row>
        <row r="119">
          <cell r="B119" t="str">
            <v>Ruidoso Downs</v>
          </cell>
        </row>
        <row r="120">
          <cell r="B120" t="str">
            <v>Lincoln Medical Center</v>
          </cell>
        </row>
        <row r="121">
          <cell r="B121" t="str">
            <v>Rural Clinics</v>
          </cell>
        </row>
        <row r="122">
          <cell r="B122" t="str">
            <v>Alpine Sanitation District</v>
          </cell>
        </row>
        <row r="123">
          <cell r="B123" t="str">
            <v>Alto Lakes WSD</v>
          </cell>
        </row>
        <row r="124">
          <cell r="B124" t="str">
            <v>Carrizozo SWCD</v>
          </cell>
        </row>
        <row r="125">
          <cell r="A125" t="str">
            <v>(calculated in Chaves)</v>
          </cell>
          <cell r="B125" t="str">
            <v>Chaves SWCD</v>
          </cell>
        </row>
        <row r="126">
          <cell r="B126" t="str">
            <v>Claunch-Pinto SWCD</v>
          </cell>
        </row>
        <row r="127">
          <cell r="B127" t="str">
            <v>Sun Valley Sanitation Dist.</v>
          </cell>
        </row>
        <row r="128">
          <cell r="A128" t="str">
            <v>(calculated in Chaves)</v>
          </cell>
          <cell r="B128" t="str">
            <v>Upper Hondo SWCD</v>
          </cell>
        </row>
        <row r="130">
          <cell r="A130" t="str">
            <v>LOS ALAMOS COUNTY</v>
          </cell>
          <cell r="B130" t="str">
            <v>Los Alamos</v>
          </cell>
        </row>
        <row r="132">
          <cell r="A132" t="str">
            <v>LUNA COUNTY</v>
          </cell>
        </row>
        <row r="133">
          <cell r="B133" t="str">
            <v>Columbus</v>
          </cell>
        </row>
        <row r="134">
          <cell r="B134" t="str">
            <v>Deming</v>
          </cell>
        </row>
        <row r="136">
          <cell r="A136" t="str">
            <v>MCKINLEY COUNTY16</v>
          </cell>
        </row>
        <row r="137">
          <cell r="B137" t="str">
            <v>Gallup14</v>
          </cell>
        </row>
        <row r="138">
          <cell r="B138" t="str">
            <v>Rehoboth Christian Hospital</v>
          </cell>
        </row>
        <row r="139">
          <cell r="A139" t="str">
            <v>(calculated in Cibola)</v>
          </cell>
          <cell r="B139" t="str">
            <v>Rio San Jose Flood Control</v>
          </cell>
        </row>
        <row r="141">
          <cell r="A141" t="str">
            <v>MORA COUNTY5</v>
          </cell>
        </row>
        <row r="142">
          <cell r="B142" t="str">
            <v>Wagon Mound</v>
          </cell>
        </row>
        <row r="143">
          <cell r="B143" t="str">
            <v>Mora/Wagon Mound SWCD</v>
          </cell>
        </row>
        <row r="144">
          <cell r="B144" t="str">
            <v>Western Mora SWCD</v>
          </cell>
        </row>
        <row r="146">
          <cell r="A146" t="str">
            <v>OTERO COUNTY17</v>
          </cell>
        </row>
        <row r="147">
          <cell r="B147" t="str">
            <v>Alamogordo</v>
          </cell>
        </row>
        <row r="148">
          <cell r="B148" t="str">
            <v>Cloudcroft</v>
          </cell>
        </row>
        <row r="149">
          <cell r="B149" t="str">
            <v>Tularosa</v>
          </cell>
        </row>
        <row r="150">
          <cell r="A150" t="str">
            <v>(calculated in Eddy)</v>
          </cell>
          <cell r="B150" t="str">
            <v>Carlsbad SWCD3</v>
          </cell>
        </row>
        <row r="151">
          <cell r="A151" t="str">
            <v>(calculated in Chaves)</v>
          </cell>
          <cell r="B151" t="str">
            <v>Penasco SWCD</v>
          </cell>
        </row>
        <row r="152">
          <cell r="B152" t="str">
            <v>Timberon WSD</v>
          </cell>
        </row>
        <row r="154">
          <cell r="A154" t="str">
            <v>QUAY COUNTY</v>
          </cell>
        </row>
        <row r="155">
          <cell r="B155" t="str">
            <v>House</v>
          </cell>
        </row>
        <row r="156">
          <cell r="B156" t="str">
            <v>Logan</v>
          </cell>
        </row>
        <row r="157">
          <cell r="B157" t="str">
            <v>San Jon</v>
          </cell>
        </row>
        <row r="158">
          <cell r="B158" t="str">
            <v>Tucumcari</v>
          </cell>
        </row>
        <row r="159">
          <cell r="B159" t="str">
            <v>Arch Hurley CD</v>
          </cell>
        </row>
        <row r="161">
          <cell r="A161" t="str">
            <v>RIO ARRIBA COUNTY</v>
          </cell>
        </row>
        <row r="162">
          <cell r="B162" t="str">
            <v>Chama</v>
          </cell>
        </row>
        <row r="163">
          <cell r="B163" t="str">
            <v>Espanola</v>
          </cell>
        </row>
        <row r="164">
          <cell r="B164" t="str">
            <v>Rio Arriba County Hospital</v>
          </cell>
        </row>
        <row r="165">
          <cell r="B165" t="str">
            <v>Cuba SWCD</v>
          </cell>
        </row>
        <row r="166">
          <cell r="B166" t="str">
            <v>East Rio Arriba SWCD</v>
          </cell>
        </row>
        <row r="167">
          <cell r="B167" t="str">
            <v>Upper Chama SWCD</v>
          </cell>
        </row>
        <row r="169">
          <cell r="A169" t="str">
            <v>ROOSEVELT COUNTY</v>
          </cell>
        </row>
        <row r="170">
          <cell r="B170" t="str">
            <v>Causey</v>
          </cell>
        </row>
        <row r="171">
          <cell r="B171" t="str">
            <v>Dora</v>
          </cell>
        </row>
        <row r="172">
          <cell r="B172" t="str">
            <v>Elida</v>
          </cell>
        </row>
        <row r="173">
          <cell r="B173" t="str">
            <v>Floyd</v>
          </cell>
        </row>
        <row r="174">
          <cell r="B174" t="str">
            <v>Portales</v>
          </cell>
        </row>
        <row r="175">
          <cell r="A175" t="str">
            <v>(calculated in Chaves)</v>
          </cell>
          <cell r="B175" t="str">
            <v>Border SWCD</v>
          </cell>
        </row>
        <row r="177">
          <cell r="A177" t="str">
            <v>SANDOVAL COUNTY8,20</v>
          </cell>
        </row>
        <row r="178">
          <cell r="B178" t="str">
            <v>Bernalillo</v>
          </cell>
        </row>
        <row r="179">
          <cell r="B179" t="str">
            <v>Corrales</v>
          </cell>
        </row>
        <row r="180">
          <cell r="B180" t="str">
            <v>Cuba</v>
          </cell>
        </row>
        <row r="181">
          <cell r="B181" t="str">
            <v>Jemez Springs</v>
          </cell>
        </row>
        <row r="182">
          <cell r="B182" t="str">
            <v>Rio Rancho11</v>
          </cell>
        </row>
        <row r="183">
          <cell r="B183" t="str">
            <v>San Isidro</v>
          </cell>
        </row>
        <row r="184">
          <cell r="A184" t="str">
            <v>(calculated in Bernalillo)</v>
          </cell>
          <cell r="B184" t="str">
            <v>UNM Hospital</v>
          </cell>
        </row>
        <row r="185">
          <cell r="B185" t="str">
            <v>AMAFCA3</v>
          </cell>
        </row>
        <row r="186">
          <cell r="A186" t="str">
            <v>(calculated in Rio Arriba)</v>
          </cell>
          <cell r="B186" t="str">
            <v>Cuba SWCD</v>
          </cell>
        </row>
        <row r="187">
          <cell r="B187" t="str">
            <v>Mariposa East Pub. Impr.3</v>
          </cell>
        </row>
        <row r="188">
          <cell r="A188" t="str">
            <v>(calculated in Bernalillo)</v>
          </cell>
          <cell r="B188" t="str">
            <v>Middle Rio Grande CD</v>
          </cell>
        </row>
        <row r="189">
          <cell r="B189" t="str">
            <v>North Rancho de Placitas</v>
          </cell>
        </row>
        <row r="190">
          <cell r="B190" t="str">
            <v>Placitas Homestead</v>
          </cell>
        </row>
        <row r="191">
          <cell r="B191" t="str">
            <v>ESCAFCA18</v>
          </cell>
        </row>
        <row r="192">
          <cell r="B192" t="str">
            <v>ESCAFCA (Placitas)18</v>
          </cell>
        </row>
        <row r="193">
          <cell r="B193" t="str">
            <v>SSCAFCA12</v>
          </cell>
        </row>
        <row r="195">
          <cell r="A195" t="str">
            <v>SAN JUAN COUNTY</v>
          </cell>
        </row>
        <row r="196">
          <cell r="B196" t="str">
            <v>Aztec</v>
          </cell>
        </row>
        <row r="197">
          <cell r="B197" t="str">
            <v>Bloomfield</v>
          </cell>
        </row>
        <row r="198">
          <cell r="B198" t="str">
            <v>Farmington</v>
          </cell>
        </row>
        <row r="200">
          <cell r="A200" t="str">
            <v>SAN MIGUEL COUNTY</v>
          </cell>
        </row>
        <row r="201">
          <cell r="B201" t="str">
            <v>Las Vegas</v>
          </cell>
        </row>
        <row r="202">
          <cell r="B202" t="str">
            <v>Pecos</v>
          </cell>
        </row>
        <row r="203">
          <cell r="A203" t="str">
            <v>(calculated in Guadalupe)</v>
          </cell>
          <cell r="B203" t="str">
            <v>Guadalupe SWCD</v>
          </cell>
        </row>
        <row r="204">
          <cell r="A204" t="str">
            <v>(calculated in Harding)</v>
          </cell>
          <cell r="B204" t="str">
            <v>Mesa SWCD</v>
          </cell>
        </row>
        <row r="205">
          <cell r="B205" t="str">
            <v>Tierra y Montes SWCD</v>
          </cell>
        </row>
        <row r="207">
          <cell r="A207" t="str">
            <v>SANTA FE COUNTY</v>
          </cell>
        </row>
        <row r="208">
          <cell r="B208" t="str">
            <v>Edgewood</v>
          </cell>
        </row>
        <row r="209">
          <cell r="A209" t="str">
            <v>(calculated in Rio Arriba)</v>
          </cell>
          <cell r="B209" t="str">
            <v>Espanola</v>
          </cell>
        </row>
        <row r="210">
          <cell r="B210" t="str">
            <v>Santa Fe</v>
          </cell>
        </row>
        <row r="211">
          <cell r="B211" t="str">
            <v>Edgewood SWCD</v>
          </cell>
        </row>
        <row r="212">
          <cell r="B212" t="str">
            <v>Eldorado Area WSD</v>
          </cell>
        </row>
        <row r="214">
          <cell r="A214" t="str">
            <v>SIERRA COUNTY</v>
          </cell>
        </row>
        <row r="215">
          <cell r="B215" t="str">
            <v>Elephant Butte</v>
          </cell>
        </row>
        <row r="216">
          <cell r="B216" t="str">
            <v>T or C</v>
          </cell>
        </row>
        <row r="217">
          <cell r="B217" t="str">
            <v>Williamsburg</v>
          </cell>
        </row>
        <row r="218">
          <cell r="B218" t="str">
            <v>Sierra SWCD</v>
          </cell>
        </row>
        <row r="219">
          <cell r="B219" t="str">
            <v>Underwood Watershed</v>
          </cell>
        </row>
        <row r="221">
          <cell r="A221" t="str">
            <v>SOCORRO COUNTY19</v>
          </cell>
        </row>
        <row r="222">
          <cell r="B222" t="str">
            <v>Magdalena</v>
          </cell>
        </row>
        <row r="223">
          <cell r="B223" t="str">
            <v>Socorro</v>
          </cell>
        </row>
        <row r="224">
          <cell r="B224" t="str">
            <v>Socorro General Hospital</v>
          </cell>
        </row>
        <row r="225">
          <cell r="A225" t="str">
            <v>(calculated in Lincoln)</v>
          </cell>
          <cell r="B225" t="str">
            <v>Carrizozo SWCD</v>
          </cell>
        </row>
        <row r="226">
          <cell r="A226" t="str">
            <v>(calculated in Lincoln)</v>
          </cell>
          <cell r="B226" t="str">
            <v>Claunch-Pinto SWCD</v>
          </cell>
        </row>
        <row r="227">
          <cell r="A227" t="str">
            <v>(calculated in Bernalillo)</v>
          </cell>
          <cell r="B227" t="str">
            <v>Middle Rio Grande CD</v>
          </cell>
        </row>
        <row r="228">
          <cell r="A228" t="str">
            <v>(calculated in Sierra)</v>
          </cell>
          <cell r="B228" t="str">
            <v>Sierra SWCD</v>
          </cell>
        </row>
        <row r="229">
          <cell r="B229" t="str">
            <v>Socorro SWCD</v>
          </cell>
        </row>
        <row r="231">
          <cell r="A231" t="str">
            <v>TAOS COUNTY</v>
          </cell>
        </row>
        <row r="232">
          <cell r="B232" t="str">
            <v>Questa</v>
          </cell>
        </row>
        <row r="233">
          <cell r="B233" t="str">
            <v>Red River</v>
          </cell>
        </row>
        <row r="234">
          <cell r="B234" t="str">
            <v>Taos</v>
          </cell>
        </row>
        <row r="235">
          <cell r="B235" t="str">
            <v>Taos Ski Valley</v>
          </cell>
        </row>
        <row r="236">
          <cell r="B236" t="str">
            <v>El Prado WSD</v>
          </cell>
        </row>
        <row r="237">
          <cell r="B237" t="str">
            <v>El Valle de los Ranchos SWCD</v>
          </cell>
        </row>
        <row r="238">
          <cell r="B238" t="str">
            <v>Taos SWCD</v>
          </cell>
        </row>
        <row r="240">
          <cell r="A240" t="str">
            <v>TORRANCE COUNTY</v>
          </cell>
        </row>
        <row r="241">
          <cell r="B241" t="str">
            <v>Encino</v>
          </cell>
        </row>
        <row r="242">
          <cell r="B242" t="str">
            <v>Estancia</v>
          </cell>
        </row>
        <row r="243">
          <cell r="B243" t="str">
            <v>Moriarty</v>
          </cell>
        </row>
        <row r="244">
          <cell r="B244" t="str">
            <v>Mountainair</v>
          </cell>
        </row>
        <row r="245">
          <cell r="B245" t="str">
            <v>Willard</v>
          </cell>
        </row>
        <row r="246">
          <cell r="A246" t="str">
            <v>(calculated in Lincoln)</v>
          </cell>
          <cell r="B246" t="str">
            <v>Carrizozo SWCD</v>
          </cell>
        </row>
        <row r="247">
          <cell r="A247" t="str">
            <v>(calculated in Lincoln)</v>
          </cell>
          <cell r="B247" t="str">
            <v>Claunch-Pinto SWCD</v>
          </cell>
        </row>
        <row r="248">
          <cell r="B248" t="str">
            <v>East Torrance SWCD</v>
          </cell>
        </row>
        <row r="249">
          <cell r="A249" t="str">
            <v>(calculated in Santa Fe)</v>
          </cell>
          <cell r="B249" t="str">
            <v>Edgewood SWCD</v>
          </cell>
        </row>
        <row r="251">
          <cell r="A251" t="str">
            <v>UNION COUNTY</v>
          </cell>
        </row>
        <row r="252">
          <cell r="B252" t="str">
            <v>Clayton</v>
          </cell>
        </row>
        <row r="253">
          <cell r="B253" t="str">
            <v>Des Moines</v>
          </cell>
        </row>
        <row r="254">
          <cell r="B254" t="str">
            <v>Folsom</v>
          </cell>
        </row>
        <row r="255">
          <cell r="B255" t="str">
            <v>Grenville</v>
          </cell>
        </row>
        <row r="257">
          <cell r="A257" t="str">
            <v>VALENCIA COUNTY19</v>
          </cell>
        </row>
        <row r="258">
          <cell r="B258" t="str">
            <v>Belen</v>
          </cell>
        </row>
        <row r="259">
          <cell r="B259" t="str">
            <v>Bosque Farms</v>
          </cell>
        </row>
        <row r="260">
          <cell r="B260" t="str">
            <v>Los Lunas</v>
          </cell>
        </row>
        <row r="261">
          <cell r="B261" t="str">
            <v>Peralta</v>
          </cell>
        </row>
        <row r="262">
          <cell r="B262" t="str">
            <v>Valencia County Hospital</v>
          </cell>
        </row>
        <row r="263">
          <cell r="A263" t="str">
            <v>(calculated in Bernalillo)</v>
          </cell>
          <cell r="B263" t="str">
            <v>Middle Rio Grande CD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5">
          <cell r="N5">
            <v>11.85</v>
          </cell>
          <cell r="U5">
            <v>1.0538546011778331</v>
          </cell>
        </row>
      </sheetData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indexed="12"/>
  </sheetPr>
  <dimension ref="A1:CS203"/>
  <sheetViews>
    <sheetView tabSelected="1" zoomScaleNormal="100" workbookViewId="0"/>
  </sheetViews>
  <sheetFormatPr defaultColWidth="12" defaultRowHeight="13.2" x14ac:dyDescent="0.25"/>
  <cols>
    <col min="1" max="1" width="21.6640625" style="3" customWidth="1"/>
    <col min="2" max="2" width="7.109375" style="3" customWidth="1"/>
    <col min="3" max="4" width="19.88671875" style="3" customWidth="1"/>
    <col min="5" max="7" width="17.109375" style="3" customWidth="1"/>
    <col min="8" max="9" width="20.109375" style="3" customWidth="1"/>
    <col min="10" max="10" width="15.6640625" style="3" customWidth="1"/>
    <col min="11" max="16384" width="12" style="3"/>
  </cols>
  <sheetData>
    <row r="1" spans="1:97" x14ac:dyDescent="0.25">
      <c r="A1" s="1"/>
      <c r="B1" s="1"/>
      <c r="C1" s="1"/>
      <c r="D1" s="2"/>
      <c r="F1" s="1"/>
      <c r="G1" s="1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</row>
    <row r="2" spans="1:97" x14ac:dyDescent="0.25">
      <c r="A2" s="1"/>
      <c r="B2" s="1"/>
      <c r="C2" s="1"/>
      <c r="D2" s="2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</row>
    <row r="3" spans="1:97" x14ac:dyDescent="0.25">
      <c r="A3" s="1"/>
      <c r="B3" s="1"/>
      <c r="C3" s="1"/>
      <c r="D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</row>
    <row r="4" spans="1:9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</row>
    <row r="5" spans="1:97" x14ac:dyDescent="0.25">
      <c r="A5" s="21"/>
      <c r="B5" s="22"/>
      <c r="C5" s="22"/>
      <c r="D5" s="22"/>
      <c r="E5" s="22"/>
      <c r="F5" s="22"/>
      <c r="G5" s="22"/>
      <c r="H5" s="23" t="s">
        <v>0</v>
      </c>
      <c r="I5" s="47" t="s">
        <v>0</v>
      </c>
    </row>
    <row r="6" spans="1:97" x14ac:dyDescent="0.25">
      <c r="A6" s="24"/>
      <c r="B6" s="48"/>
      <c r="C6" s="49" t="s">
        <v>1</v>
      </c>
      <c r="D6" s="49" t="s">
        <v>2</v>
      </c>
      <c r="E6" s="50" t="s">
        <v>3</v>
      </c>
      <c r="F6" s="50"/>
      <c r="G6" s="49" t="s">
        <v>4</v>
      </c>
      <c r="H6" s="49" t="s">
        <v>5</v>
      </c>
      <c r="I6" s="51" t="s">
        <v>6</v>
      </c>
    </row>
    <row r="7" spans="1:97" x14ac:dyDescent="0.25">
      <c r="A7" s="25" t="s">
        <v>7</v>
      </c>
      <c r="B7" s="26" t="s">
        <v>8</v>
      </c>
      <c r="C7" s="26" t="s">
        <v>9</v>
      </c>
      <c r="D7" s="26" t="s">
        <v>9</v>
      </c>
      <c r="E7" s="26" t="s">
        <v>10</v>
      </c>
      <c r="F7" s="26" t="s">
        <v>11</v>
      </c>
      <c r="G7" s="26" t="s">
        <v>10</v>
      </c>
      <c r="H7" s="26" t="s">
        <v>9</v>
      </c>
      <c r="I7" s="52" t="s">
        <v>9</v>
      </c>
    </row>
    <row r="8" spans="1:97" x14ac:dyDescent="0.25">
      <c r="A8" s="6" t="s">
        <v>12</v>
      </c>
      <c r="B8" s="1"/>
      <c r="C8" s="38">
        <v>10409867174</v>
      </c>
      <c r="D8" s="38">
        <v>4042893601</v>
      </c>
      <c r="E8" s="39"/>
      <c r="F8" s="38"/>
      <c r="G8" s="38"/>
      <c r="H8" s="8"/>
      <c r="I8" s="9">
        <f>SUM(C8:G8)</f>
        <v>14452760775</v>
      </c>
    </row>
    <row r="9" spans="1:97" x14ac:dyDescent="0.25">
      <c r="A9" s="6" t="s">
        <v>13</v>
      </c>
      <c r="B9" s="10" t="s">
        <v>14</v>
      </c>
      <c r="C9" s="38">
        <v>8490256654</v>
      </c>
      <c r="D9" s="38">
        <v>3461173189</v>
      </c>
      <c r="E9" s="38"/>
      <c r="F9" s="38"/>
      <c r="G9" s="38"/>
      <c r="H9" s="8">
        <f>SUM(C9:G9)</f>
        <v>11951429843</v>
      </c>
      <c r="I9" s="8"/>
    </row>
    <row r="10" spans="1:97" x14ac:dyDescent="0.25">
      <c r="A10" s="6" t="s">
        <v>15</v>
      </c>
      <c r="B10" s="10" t="s">
        <v>16</v>
      </c>
      <c r="C10" s="38">
        <v>0</v>
      </c>
      <c r="D10" s="38">
        <v>0</v>
      </c>
      <c r="E10" s="38"/>
      <c r="F10" s="38"/>
      <c r="G10" s="38"/>
      <c r="H10" s="8">
        <f>SUM(C10:G10)</f>
        <v>0</v>
      </c>
      <c r="I10" s="8"/>
    </row>
    <row r="11" spans="1:97" x14ac:dyDescent="0.25">
      <c r="A11" s="6" t="s">
        <v>17</v>
      </c>
      <c r="B11" s="10" t="s">
        <v>18</v>
      </c>
      <c r="C11" s="38">
        <v>194771332</v>
      </c>
      <c r="D11" s="38">
        <v>27037885</v>
      </c>
      <c r="E11" s="38"/>
      <c r="F11" s="38"/>
      <c r="G11" s="38"/>
      <c r="H11" s="8">
        <f>SUM(C11:G11)</f>
        <v>221809217</v>
      </c>
      <c r="I11" s="8"/>
    </row>
    <row r="12" spans="1:97" x14ac:dyDescent="0.25">
      <c r="A12" s="6" t="s">
        <v>19</v>
      </c>
      <c r="B12" s="10" t="s">
        <v>20</v>
      </c>
      <c r="C12" s="38">
        <v>7318478</v>
      </c>
      <c r="D12" s="38">
        <v>3726106</v>
      </c>
      <c r="E12" s="38"/>
      <c r="F12" s="38"/>
      <c r="G12" s="38"/>
      <c r="H12" s="8">
        <f>SUM(C12:G12)</f>
        <v>11044584</v>
      </c>
      <c r="I12" s="8"/>
    </row>
    <row r="13" spans="1:97" ht="15.6" x14ac:dyDescent="0.25">
      <c r="A13" s="6" t="s">
        <v>208</v>
      </c>
      <c r="B13" s="10" t="s">
        <v>207</v>
      </c>
      <c r="C13" s="38">
        <v>0</v>
      </c>
      <c r="D13" s="38">
        <v>8822610</v>
      </c>
      <c r="E13" s="38"/>
      <c r="F13" s="38"/>
      <c r="G13" s="38"/>
      <c r="H13" s="8">
        <f>SUM(C13:G13)</f>
        <v>8822610</v>
      </c>
      <c r="I13" s="8"/>
    </row>
    <row r="14" spans="1:97" x14ac:dyDescent="0.25">
      <c r="A14" s="6"/>
      <c r="B14" s="1"/>
      <c r="C14" s="38"/>
      <c r="D14" s="38"/>
      <c r="E14" s="38"/>
      <c r="F14" s="38"/>
      <c r="G14" s="38"/>
      <c r="H14" s="8"/>
      <c r="I14" s="8"/>
    </row>
    <row r="15" spans="1:97" x14ac:dyDescent="0.25">
      <c r="A15" s="6" t="s">
        <v>21</v>
      </c>
      <c r="B15" s="1"/>
      <c r="C15" s="38">
        <v>50782591</v>
      </c>
      <c r="D15" s="38">
        <v>72547472</v>
      </c>
      <c r="E15" s="38"/>
      <c r="F15" s="38"/>
      <c r="G15" s="38"/>
      <c r="H15" s="9"/>
      <c r="I15" s="9">
        <f>SUM(C15:G15)</f>
        <v>123330063</v>
      </c>
    </row>
    <row r="16" spans="1:97" x14ac:dyDescent="0.25">
      <c r="A16" s="6" t="s">
        <v>22</v>
      </c>
      <c r="B16" s="10" t="s">
        <v>23</v>
      </c>
      <c r="C16" s="38">
        <v>2402577</v>
      </c>
      <c r="D16" s="38">
        <v>3275319</v>
      </c>
      <c r="E16" s="38"/>
      <c r="F16" s="38"/>
      <c r="G16" s="38"/>
      <c r="H16" s="9">
        <f>SUM(C16:G16)</f>
        <v>5677896</v>
      </c>
      <c r="I16" s="9"/>
    </row>
    <row r="17" spans="1:9" x14ac:dyDescent="0.25">
      <c r="A17" s="6"/>
      <c r="B17" s="1"/>
      <c r="C17" s="38"/>
      <c r="D17" s="38"/>
      <c r="E17" s="38"/>
      <c r="F17" s="38"/>
      <c r="G17" s="38"/>
      <c r="H17" s="8"/>
      <c r="I17" s="8"/>
    </row>
    <row r="18" spans="1:9" x14ac:dyDescent="0.25">
      <c r="A18" s="6" t="s">
        <v>24</v>
      </c>
      <c r="B18" s="1"/>
      <c r="C18" s="38">
        <v>537527183</v>
      </c>
      <c r="D18" s="38">
        <v>442317560</v>
      </c>
      <c r="E18" s="38">
        <v>107135603.14</v>
      </c>
      <c r="F18" s="38">
        <v>21417001.200000003</v>
      </c>
      <c r="G18" s="38"/>
      <c r="H18" s="1"/>
      <c r="I18" s="8">
        <f>SUM(C18:G18)</f>
        <v>1108397347.3400002</v>
      </c>
    </row>
    <row r="19" spans="1:9" x14ac:dyDescent="0.25">
      <c r="A19" s="6" t="s">
        <v>25</v>
      </c>
      <c r="B19" s="10" t="s">
        <v>26</v>
      </c>
      <c r="C19" s="38">
        <v>6235351</v>
      </c>
      <c r="D19" s="38">
        <v>1746387</v>
      </c>
      <c r="E19" s="38"/>
      <c r="F19" s="38"/>
      <c r="G19" s="38"/>
      <c r="H19" s="8">
        <f>SUM(C19:G19)</f>
        <v>7981738</v>
      </c>
      <c r="I19" s="8"/>
    </row>
    <row r="20" spans="1:9" x14ac:dyDescent="0.25">
      <c r="A20" s="6" t="s">
        <v>27</v>
      </c>
      <c r="B20" s="10" t="s">
        <v>28</v>
      </c>
      <c r="C20" s="38">
        <v>3615422</v>
      </c>
      <c r="D20" s="38">
        <v>1602149</v>
      </c>
      <c r="E20" s="38"/>
      <c r="F20" s="38"/>
      <c r="G20" s="38"/>
      <c r="H20" s="8">
        <f>SUM(C20:G20)</f>
        <v>5217571</v>
      </c>
      <c r="I20" s="8"/>
    </row>
    <row r="21" spans="1:9" x14ac:dyDescent="0.25">
      <c r="A21" s="6" t="s">
        <v>29</v>
      </c>
      <c r="B21" s="10" t="s">
        <v>30</v>
      </c>
      <c r="C21" s="38">
        <v>1064832</v>
      </c>
      <c r="D21" s="38">
        <v>415972</v>
      </c>
      <c r="E21" s="38"/>
      <c r="F21" s="38"/>
      <c r="G21" s="38"/>
      <c r="H21" s="8">
        <f>SUM(C21:G21)</f>
        <v>1480804</v>
      </c>
      <c r="I21" s="8"/>
    </row>
    <row r="22" spans="1:9" x14ac:dyDescent="0.25">
      <c r="A22" s="6" t="s">
        <v>31</v>
      </c>
      <c r="B22" s="10" t="s">
        <v>23</v>
      </c>
      <c r="C22" s="38">
        <v>401012353</v>
      </c>
      <c r="D22" s="38">
        <v>227089847</v>
      </c>
      <c r="E22" s="38"/>
      <c r="F22" s="38"/>
      <c r="G22" s="38"/>
      <c r="H22" s="8">
        <f>SUM(C22:G22)</f>
        <v>628102200</v>
      </c>
      <c r="I22" s="8"/>
    </row>
    <row r="23" spans="1:9" x14ac:dyDescent="0.25">
      <c r="A23" s="6"/>
      <c r="B23" s="1"/>
      <c r="C23" s="38"/>
      <c r="D23" s="38"/>
      <c r="E23" s="38"/>
      <c r="F23" s="38"/>
      <c r="G23" s="38"/>
      <c r="H23" s="8"/>
      <c r="I23" s="8"/>
    </row>
    <row r="24" spans="1:9" x14ac:dyDescent="0.25">
      <c r="A24" s="6" t="s">
        <v>32</v>
      </c>
      <c r="B24" s="1"/>
      <c r="C24" s="38">
        <v>106544112</v>
      </c>
      <c r="D24" s="38">
        <v>202040101</v>
      </c>
      <c r="E24" s="38"/>
      <c r="F24" s="38"/>
      <c r="G24" s="38"/>
      <c r="H24" s="1"/>
      <c r="I24" s="8">
        <f>SUM(C24:G24)</f>
        <v>308584213</v>
      </c>
    </row>
    <row r="25" spans="1:9" x14ac:dyDescent="0.25">
      <c r="A25" s="6" t="s">
        <v>33</v>
      </c>
      <c r="B25" s="10" t="s">
        <v>34</v>
      </c>
      <c r="C25" s="38">
        <v>54199619</v>
      </c>
      <c r="D25" s="38">
        <v>66554271</v>
      </c>
      <c r="E25" s="38"/>
      <c r="F25" s="38"/>
      <c r="G25" s="38"/>
      <c r="H25" s="8">
        <f>SUM(C25:G25)</f>
        <v>120753890</v>
      </c>
      <c r="I25" s="8"/>
    </row>
    <row r="26" spans="1:9" x14ac:dyDescent="0.25">
      <c r="A26" s="1" t="s">
        <v>35</v>
      </c>
      <c r="B26" s="10" t="s">
        <v>36</v>
      </c>
      <c r="C26" s="38">
        <v>8278718</v>
      </c>
      <c r="D26" s="38">
        <v>37727916</v>
      </c>
      <c r="E26" s="38"/>
      <c r="F26" s="38"/>
      <c r="G26" s="38"/>
      <c r="H26" s="8">
        <f>SUM(C26:G26)</f>
        <v>46006634</v>
      </c>
      <c r="I26" s="8"/>
    </row>
    <row r="27" spans="1:9" x14ac:dyDescent="0.25">
      <c r="A27" s="1"/>
      <c r="B27" s="1"/>
      <c r="C27" s="38"/>
      <c r="D27" s="38"/>
      <c r="E27" s="38"/>
      <c r="F27" s="38"/>
      <c r="G27" s="38"/>
      <c r="H27" s="8"/>
      <c r="I27" s="8"/>
    </row>
    <row r="28" spans="1:9" x14ac:dyDescent="0.25">
      <c r="A28" s="6" t="s">
        <v>37</v>
      </c>
      <c r="B28" s="1"/>
      <c r="C28" s="38">
        <v>363040770</v>
      </c>
      <c r="D28" s="38">
        <v>219400911</v>
      </c>
      <c r="E28" s="38">
        <v>50561352.699999996</v>
      </c>
      <c r="F28" s="38">
        <v>9102942.4299999997</v>
      </c>
      <c r="G28" s="38"/>
      <c r="H28" s="1"/>
      <c r="I28" s="8">
        <f>SUM(C28:G28)</f>
        <v>642105976.13</v>
      </c>
    </row>
    <row r="29" spans="1:9" x14ac:dyDescent="0.25">
      <c r="A29" s="1" t="s">
        <v>38</v>
      </c>
      <c r="B29" s="10" t="s">
        <v>39</v>
      </c>
      <c r="C29" s="38">
        <v>188978144</v>
      </c>
      <c r="D29" s="38">
        <v>74734459</v>
      </c>
      <c r="E29" s="38"/>
      <c r="F29" s="38"/>
      <c r="G29" s="38"/>
      <c r="H29" s="8">
        <f t="shared" ref="H29:H34" si="0">SUM(C29:G29)</f>
        <v>263712603</v>
      </c>
      <c r="I29" s="8"/>
    </row>
    <row r="30" spans="1:9" x14ac:dyDescent="0.25">
      <c r="A30" s="1" t="s">
        <v>40</v>
      </c>
      <c r="B30" s="10" t="s">
        <v>34</v>
      </c>
      <c r="C30" s="38">
        <v>8300624</v>
      </c>
      <c r="D30" s="38">
        <v>3299360</v>
      </c>
      <c r="E30" s="38"/>
      <c r="F30" s="38"/>
      <c r="G30" s="38"/>
      <c r="H30" s="8">
        <f t="shared" si="0"/>
        <v>11599984</v>
      </c>
      <c r="I30" s="8"/>
    </row>
    <row r="31" spans="1:9" x14ac:dyDescent="0.25">
      <c r="A31" s="1" t="s">
        <v>41</v>
      </c>
      <c r="B31" s="10" t="s">
        <v>36</v>
      </c>
      <c r="C31" s="38">
        <v>9668136</v>
      </c>
      <c r="D31" s="38">
        <v>6052113</v>
      </c>
      <c r="E31" s="38"/>
      <c r="F31" s="38"/>
      <c r="G31" s="38"/>
      <c r="H31" s="8">
        <f t="shared" si="0"/>
        <v>15720249</v>
      </c>
      <c r="I31" s="8"/>
    </row>
    <row r="32" spans="1:9" x14ac:dyDescent="0.25">
      <c r="A32" s="1" t="s">
        <v>42</v>
      </c>
      <c r="B32" s="10" t="s">
        <v>43</v>
      </c>
      <c r="C32" s="38">
        <v>1608812</v>
      </c>
      <c r="D32" s="38">
        <v>595034</v>
      </c>
      <c r="E32" s="38"/>
      <c r="F32" s="38"/>
      <c r="G32" s="38"/>
      <c r="H32" s="8">
        <f t="shared" si="0"/>
        <v>2203846</v>
      </c>
      <c r="I32" s="8"/>
    </row>
    <row r="33" spans="1:9" x14ac:dyDescent="0.25">
      <c r="A33" s="1" t="s">
        <v>44</v>
      </c>
      <c r="B33" s="10" t="s">
        <v>45</v>
      </c>
      <c r="C33" s="38">
        <v>58794644</v>
      </c>
      <c r="D33" s="38">
        <v>43902722</v>
      </c>
      <c r="E33" s="38"/>
      <c r="F33" s="38"/>
      <c r="G33" s="38"/>
      <c r="H33" s="8">
        <f t="shared" si="0"/>
        <v>102697366</v>
      </c>
      <c r="I33" s="8"/>
    </row>
    <row r="34" spans="1:9" x14ac:dyDescent="0.25">
      <c r="A34" s="1" t="s">
        <v>46</v>
      </c>
      <c r="B34" s="10" t="s">
        <v>47</v>
      </c>
      <c r="C34" s="38">
        <v>7511212</v>
      </c>
      <c r="D34" s="38">
        <v>2369078</v>
      </c>
      <c r="E34" s="38"/>
      <c r="F34" s="38"/>
      <c r="G34" s="38"/>
      <c r="H34" s="8">
        <f t="shared" si="0"/>
        <v>9880290</v>
      </c>
      <c r="I34" s="8"/>
    </row>
    <row r="35" spans="1:9" x14ac:dyDescent="0.25">
      <c r="A35" s="1"/>
      <c r="B35" s="1"/>
      <c r="C35" s="38"/>
      <c r="D35" s="38"/>
      <c r="E35" s="38"/>
      <c r="F35" s="38"/>
      <c r="G35" s="38"/>
      <c r="H35" s="8"/>
      <c r="I35" s="8"/>
    </row>
    <row r="36" spans="1:9" x14ac:dyDescent="0.25">
      <c r="A36" s="6" t="s">
        <v>48</v>
      </c>
      <c r="B36" s="1"/>
      <c r="C36" s="38">
        <v>426537960</v>
      </c>
      <c r="D36" s="38">
        <v>271786889</v>
      </c>
      <c r="E36" s="38"/>
      <c r="F36" s="38"/>
      <c r="G36" s="38"/>
      <c r="H36" s="1"/>
      <c r="I36" s="8">
        <f>SUM(C36:G36)</f>
        <v>698324849</v>
      </c>
    </row>
    <row r="37" spans="1:9" x14ac:dyDescent="0.25">
      <c r="A37" s="1" t="s">
        <v>49</v>
      </c>
      <c r="B37" s="10" t="s">
        <v>23</v>
      </c>
      <c r="C37" s="38">
        <v>358696316</v>
      </c>
      <c r="D37" s="38">
        <v>139127581</v>
      </c>
      <c r="E37" s="38"/>
      <c r="F37" s="38"/>
      <c r="G37" s="38"/>
      <c r="H37" s="8">
        <f>SUM(C37:G37)</f>
        <v>497823897</v>
      </c>
      <c r="I37" s="8"/>
    </row>
    <row r="38" spans="1:9" x14ac:dyDescent="0.25">
      <c r="A38" s="1" t="s">
        <v>50</v>
      </c>
      <c r="B38" s="10" t="s">
        <v>51</v>
      </c>
      <c r="C38" s="38">
        <v>350438</v>
      </c>
      <c r="D38" s="38">
        <v>288071</v>
      </c>
      <c r="E38" s="38"/>
      <c r="F38" s="38"/>
      <c r="G38" s="38"/>
      <c r="H38" s="8">
        <f>SUM(C38:G38)</f>
        <v>638509</v>
      </c>
      <c r="I38" s="8"/>
    </row>
    <row r="39" spans="1:9" x14ac:dyDescent="0.25">
      <c r="A39" s="1" t="s">
        <v>52</v>
      </c>
      <c r="B39" s="10" t="s">
        <v>14</v>
      </c>
      <c r="C39" s="38">
        <v>3491698</v>
      </c>
      <c r="D39" s="38">
        <v>2179063</v>
      </c>
      <c r="E39" s="38"/>
      <c r="F39" s="38"/>
      <c r="G39" s="38"/>
      <c r="H39" s="8">
        <f>SUM(C39:G39)</f>
        <v>5670761</v>
      </c>
      <c r="I39" s="8"/>
    </row>
    <row r="40" spans="1:9" x14ac:dyDescent="0.25">
      <c r="A40" s="1" t="s">
        <v>53</v>
      </c>
      <c r="B40" s="10" t="s">
        <v>54</v>
      </c>
      <c r="C40" s="38">
        <v>3846361</v>
      </c>
      <c r="D40" s="38">
        <v>2226682</v>
      </c>
      <c r="E40" s="38"/>
      <c r="F40" s="38"/>
      <c r="G40" s="38"/>
      <c r="H40" s="8">
        <f>SUM(C40:G40)</f>
        <v>6073043</v>
      </c>
      <c r="I40" s="8"/>
    </row>
    <row r="41" spans="1:9" x14ac:dyDescent="0.25">
      <c r="A41" s="1"/>
      <c r="B41" s="1"/>
      <c r="C41" s="38"/>
      <c r="D41" s="38"/>
      <c r="E41" s="38"/>
      <c r="F41" s="38"/>
      <c r="G41" s="38"/>
      <c r="H41" s="8"/>
      <c r="I41" s="8"/>
    </row>
    <row r="42" spans="1:9" x14ac:dyDescent="0.25">
      <c r="A42" s="1" t="s">
        <v>55</v>
      </c>
      <c r="B42" s="1"/>
      <c r="C42" s="38">
        <v>12261039</v>
      </c>
      <c r="D42" s="38">
        <v>41873808</v>
      </c>
      <c r="E42" s="38"/>
      <c r="F42" s="38"/>
      <c r="G42" s="38"/>
      <c r="H42" s="1"/>
      <c r="I42" s="8">
        <f>SUM(C42:G42)</f>
        <v>54134847</v>
      </c>
    </row>
    <row r="43" spans="1:9" x14ac:dyDescent="0.25">
      <c r="A43" s="1" t="s">
        <v>56</v>
      </c>
      <c r="B43" s="10" t="s">
        <v>30</v>
      </c>
      <c r="C43" s="38">
        <v>5012492</v>
      </c>
      <c r="D43" s="38">
        <v>3815161</v>
      </c>
      <c r="E43" s="38"/>
      <c r="F43" s="38"/>
      <c r="G43" s="38"/>
      <c r="H43" s="8">
        <f>SUM(C43:G43)</f>
        <v>8827653</v>
      </c>
      <c r="I43" s="8"/>
    </row>
    <row r="44" spans="1:9" ht="15.75" customHeight="1" x14ac:dyDescent="0.25">
      <c r="A44" s="1"/>
      <c r="B44" s="1"/>
      <c r="C44" s="38"/>
      <c r="D44" s="38"/>
      <c r="E44" s="38"/>
      <c r="F44" s="38"/>
      <c r="G44" s="38"/>
      <c r="H44" s="8"/>
      <c r="I44" s="8"/>
    </row>
    <row r="45" spans="1:9" x14ac:dyDescent="0.25">
      <c r="A45" s="6" t="s">
        <v>57</v>
      </c>
      <c r="B45" s="1"/>
      <c r="C45" s="38">
        <v>2542691114</v>
      </c>
      <c r="D45" s="38">
        <v>1200809719</v>
      </c>
      <c r="E45" s="38"/>
      <c r="F45" s="38"/>
      <c r="G45" s="38"/>
      <c r="H45" s="1"/>
      <c r="I45" s="8">
        <f>SUM(C45:G45)</f>
        <v>3743500833</v>
      </c>
    </row>
    <row r="46" spans="1:9" x14ac:dyDescent="0.25">
      <c r="A46" s="1" t="s">
        <v>58</v>
      </c>
      <c r="B46" s="10" t="s">
        <v>54</v>
      </c>
      <c r="C46" s="38">
        <v>1363465435</v>
      </c>
      <c r="D46" s="38">
        <v>640025232</v>
      </c>
      <c r="E46" s="38"/>
      <c r="F46" s="38"/>
      <c r="G46" s="38"/>
      <c r="H46" s="8">
        <f>SUM(C46:G46)</f>
        <v>2003490667</v>
      </c>
      <c r="I46" s="8"/>
    </row>
    <row r="47" spans="1:9" x14ac:dyDescent="0.25">
      <c r="A47" s="1" t="s">
        <v>59</v>
      </c>
      <c r="B47" s="10" t="s">
        <v>45</v>
      </c>
      <c r="C47" s="38">
        <v>7206350</v>
      </c>
      <c r="D47" s="38">
        <v>8693239</v>
      </c>
      <c r="E47" s="38"/>
      <c r="F47" s="38"/>
      <c r="G47" s="38"/>
      <c r="H47" s="8">
        <f>SUM(C47:G47)</f>
        <v>15899589</v>
      </c>
      <c r="I47" s="8"/>
    </row>
    <row r="48" spans="1:9" x14ac:dyDescent="0.25">
      <c r="A48" s="1" t="s">
        <v>60</v>
      </c>
      <c r="B48" s="10" t="s">
        <v>61</v>
      </c>
      <c r="C48" s="38">
        <v>45747248</v>
      </c>
      <c r="D48" s="38">
        <v>12393680</v>
      </c>
      <c r="E48" s="38"/>
      <c r="F48" s="38"/>
      <c r="G48" s="38"/>
      <c r="H48" s="8">
        <f>SUM(C48:G48)</f>
        <v>58140928</v>
      </c>
      <c r="I48" s="8"/>
    </row>
    <row r="49" spans="1:9" x14ac:dyDescent="0.25">
      <c r="A49" s="1" t="s">
        <v>62</v>
      </c>
      <c r="B49" s="10" t="s">
        <v>63</v>
      </c>
      <c r="C49" s="38">
        <v>86846959</v>
      </c>
      <c r="D49" s="38">
        <v>68427102</v>
      </c>
      <c r="E49" s="38"/>
      <c r="F49" s="38"/>
      <c r="G49" s="38"/>
      <c r="H49" s="8">
        <f>SUM(C49:G49)</f>
        <v>155274061</v>
      </c>
      <c r="I49" s="8"/>
    </row>
    <row r="50" spans="1:9" s="14" customFormat="1" x14ac:dyDescent="0.25">
      <c r="A50" s="1" t="s">
        <v>215</v>
      </c>
      <c r="B50" s="12">
        <v>18</v>
      </c>
      <c r="C50" s="40">
        <v>47014058</v>
      </c>
      <c r="D50" s="40">
        <v>8899596</v>
      </c>
      <c r="E50" s="41"/>
      <c r="F50" s="41"/>
      <c r="G50" s="41"/>
      <c r="H50" s="8">
        <f>SUM(C50:G50)</f>
        <v>55913654</v>
      </c>
      <c r="I50" s="12"/>
    </row>
    <row r="51" spans="1:9" s="14" customFormat="1" x14ac:dyDescent="0.25">
      <c r="A51" s="11"/>
      <c r="B51" s="12"/>
      <c r="C51" s="40"/>
      <c r="D51" s="40"/>
      <c r="E51" s="41"/>
      <c r="F51" s="41"/>
      <c r="G51" s="41"/>
      <c r="H51" s="8"/>
      <c r="I51" s="12"/>
    </row>
    <row r="52" spans="1:9" x14ac:dyDescent="0.25">
      <c r="A52" s="27"/>
      <c r="B52" s="28"/>
      <c r="C52" s="28"/>
      <c r="D52" s="28"/>
      <c r="E52" s="28"/>
      <c r="F52" s="28"/>
      <c r="G52" s="28"/>
      <c r="H52" s="29" t="s">
        <v>0</v>
      </c>
      <c r="I52" s="53" t="s">
        <v>0</v>
      </c>
    </row>
    <row r="53" spans="1:9" x14ac:dyDescent="0.25">
      <c r="A53" s="30"/>
      <c r="B53" s="54"/>
      <c r="C53" s="55" t="s">
        <v>1</v>
      </c>
      <c r="D53" s="55" t="s">
        <v>2</v>
      </c>
      <c r="E53" s="54" t="s">
        <v>3</v>
      </c>
      <c r="F53" s="54"/>
      <c r="G53" s="55" t="s">
        <v>4</v>
      </c>
      <c r="H53" s="55" t="s">
        <v>5</v>
      </c>
      <c r="I53" s="56" t="s">
        <v>6</v>
      </c>
    </row>
    <row r="54" spans="1:9" x14ac:dyDescent="0.25">
      <c r="A54" s="31" t="s">
        <v>7</v>
      </c>
      <c r="B54" s="32" t="s">
        <v>8</v>
      </c>
      <c r="C54" s="32" t="s">
        <v>9</v>
      </c>
      <c r="D54" s="32" t="s">
        <v>9</v>
      </c>
      <c r="E54" s="32" t="s">
        <v>10</v>
      </c>
      <c r="F54" s="32" t="s">
        <v>11</v>
      </c>
      <c r="G54" s="32" t="s">
        <v>10</v>
      </c>
      <c r="H54" s="32" t="s">
        <v>9</v>
      </c>
      <c r="I54" s="57" t="s">
        <v>9</v>
      </c>
    </row>
    <row r="55" spans="1:9" s="14" customFormat="1" x14ac:dyDescent="0.25">
      <c r="A55" s="11"/>
      <c r="B55" s="12"/>
      <c r="C55" s="13"/>
      <c r="D55" s="13"/>
      <c r="E55" s="12"/>
      <c r="F55" s="12"/>
      <c r="G55" s="12"/>
      <c r="H55" s="8"/>
      <c r="I55" s="12"/>
    </row>
    <row r="56" spans="1:9" x14ac:dyDescent="0.25">
      <c r="A56" s="1" t="s">
        <v>64</v>
      </c>
      <c r="B56" s="1"/>
      <c r="C56" s="38">
        <v>466214798</v>
      </c>
      <c r="D56" s="38">
        <v>968460519</v>
      </c>
      <c r="E56" s="38">
        <v>1437858051.02</v>
      </c>
      <c r="F56" s="38">
        <v>293147079.72000003</v>
      </c>
      <c r="G56" s="38"/>
      <c r="H56" s="1"/>
      <c r="I56" s="8">
        <f>SUM(C56:G56)</f>
        <v>3165680447.7399998</v>
      </c>
    </row>
    <row r="57" spans="1:9" x14ac:dyDescent="0.25">
      <c r="A57" s="1" t="s">
        <v>65</v>
      </c>
      <c r="B57" s="10" t="s">
        <v>63</v>
      </c>
      <c r="C57" s="38">
        <v>98185993</v>
      </c>
      <c r="D57" s="38">
        <v>221212622</v>
      </c>
      <c r="E57" s="38">
        <v>114384.82</v>
      </c>
      <c r="F57" s="38">
        <v>20596.400000000001</v>
      </c>
      <c r="G57" s="38"/>
      <c r="H57" s="8">
        <f>SUM(C57:G57)</f>
        <v>319533596.21999997</v>
      </c>
      <c r="I57" s="8"/>
    </row>
    <row r="58" spans="1:9" x14ac:dyDescent="0.25">
      <c r="A58" s="1" t="s">
        <v>66</v>
      </c>
      <c r="B58" s="10" t="s">
        <v>67</v>
      </c>
      <c r="C58" s="38">
        <v>226110525</v>
      </c>
      <c r="D58" s="38">
        <v>126818512</v>
      </c>
      <c r="E58" s="38">
        <v>3805084.27</v>
      </c>
      <c r="F58" s="38">
        <v>683885.45</v>
      </c>
      <c r="G58" s="38"/>
      <c r="H58" s="8">
        <f>SUM(C58:G58)</f>
        <v>357418006.71999997</v>
      </c>
      <c r="I58" s="8"/>
    </row>
    <row r="59" spans="1:9" x14ac:dyDescent="0.25">
      <c r="A59" s="1" t="s">
        <v>68</v>
      </c>
      <c r="B59" s="10" t="s">
        <v>69</v>
      </c>
      <c r="C59" s="38">
        <v>513940</v>
      </c>
      <c r="D59" s="38">
        <v>1605034</v>
      </c>
      <c r="E59" s="38"/>
      <c r="F59" s="38"/>
      <c r="G59" s="38"/>
      <c r="H59" s="8">
        <f>SUM(C59:G59)</f>
        <v>2118974</v>
      </c>
      <c r="I59" s="8"/>
    </row>
    <row r="60" spans="1:9" x14ac:dyDescent="0.25">
      <c r="A60" s="1" t="s">
        <v>70</v>
      </c>
      <c r="B60" s="10" t="s">
        <v>71</v>
      </c>
      <c r="C60" s="38">
        <v>4440598</v>
      </c>
      <c r="D60" s="38">
        <v>1912072</v>
      </c>
      <c r="E60" s="38"/>
      <c r="F60" s="38"/>
      <c r="G60" s="38"/>
      <c r="H60" s="8">
        <f>SUM(C60:G60)</f>
        <v>6352670</v>
      </c>
      <c r="I60" s="8"/>
    </row>
    <row r="61" spans="1:9" x14ac:dyDescent="0.25">
      <c r="A61" s="1"/>
      <c r="B61" s="1"/>
      <c r="C61" s="38"/>
      <c r="D61" s="38"/>
      <c r="E61" s="38"/>
      <c r="F61" s="38"/>
      <c r="G61" s="38"/>
      <c r="H61" s="8"/>
      <c r="I61" s="8"/>
    </row>
    <row r="62" spans="1:9" x14ac:dyDescent="0.25">
      <c r="A62" s="1" t="s">
        <v>72</v>
      </c>
      <c r="B62" s="1"/>
      <c r="C62" s="38">
        <v>375755799</v>
      </c>
      <c r="D62" s="38">
        <v>239132443</v>
      </c>
      <c r="E62" s="38"/>
      <c r="F62" s="38"/>
      <c r="G62" s="38">
        <v>117476603</v>
      </c>
      <c r="H62" s="1"/>
      <c r="I62" s="8">
        <f>SUM(C62:G62)</f>
        <v>732364845</v>
      </c>
    </row>
    <row r="63" spans="1:9" x14ac:dyDescent="0.25">
      <c r="A63" s="1" t="s">
        <v>73</v>
      </c>
      <c r="B63" s="10" t="s">
        <v>74</v>
      </c>
      <c r="C63" s="38">
        <v>14559802</v>
      </c>
      <c r="D63" s="38">
        <v>4687327</v>
      </c>
      <c r="E63" s="38"/>
      <c r="F63" s="38"/>
      <c r="G63" s="38"/>
      <c r="H63" s="8">
        <f>SUM(C63:G63)</f>
        <v>19247129</v>
      </c>
      <c r="I63" s="8"/>
    </row>
    <row r="64" spans="1:9" x14ac:dyDescent="0.25">
      <c r="A64" s="1" t="s">
        <v>75</v>
      </c>
      <c r="B64" s="10" t="s">
        <v>76</v>
      </c>
      <c r="C64" s="38">
        <v>9077969</v>
      </c>
      <c r="D64" s="38">
        <v>1234781</v>
      </c>
      <c r="E64" s="38"/>
      <c r="F64" s="38"/>
      <c r="G64" s="38"/>
      <c r="H64" s="8">
        <f>SUM(C64:G64)</f>
        <v>10312750</v>
      </c>
      <c r="I64" s="8"/>
    </row>
    <row r="65" spans="1:9" x14ac:dyDescent="0.25">
      <c r="A65" s="1" t="s">
        <v>77</v>
      </c>
      <c r="B65" s="10" t="s">
        <v>78</v>
      </c>
      <c r="C65" s="38">
        <v>10435236</v>
      </c>
      <c r="D65" s="38">
        <v>2721472</v>
      </c>
      <c r="E65" s="38"/>
      <c r="F65" s="38"/>
      <c r="G65" s="38"/>
      <c r="H65" s="8">
        <f>SUM(C65:G65)</f>
        <v>13156708</v>
      </c>
      <c r="I65" s="8"/>
    </row>
    <row r="66" spans="1:9" x14ac:dyDescent="0.25">
      <c r="A66" s="1" t="s">
        <v>79</v>
      </c>
      <c r="B66" s="10" t="s">
        <v>23</v>
      </c>
      <c r="C66" s="38">
        <v>124520996</v>
      </c>
      <c r="D66" s="38">
        <v>74212211</v>
      </c>
      <c r="E66" s="38"/>
      <c r="F66" s="38"/>
      <c r="G66" s="38"/>
      <c r="H66" s="8">
        <f>SUM(C66:G66)</f>
        <v>198733207</v>
      </c>
      <c r="I66" s="8"/>
    </row>
    <row r="67" spans="1:9" x14ac:dyDescent="0.25">
      <c r="A67" s="1"/>
      <c r="B67" s="1"/>
      <c r="C67" s="42"/>
      <c r="D67" s="42"/>
      <c r="E67" s="42"/>
      <c r="F67" s="42"/>
      <c r="G67" s="42"/>
      <c r="H67" s="1"/>
      <c r="I67" s="1"/>
    </row>
    <row r="68" spans="1:9" x14ac:dyDescent="0.25">
      <c r="A68" s="6" t="s">
        <v>80</v>
      </c>
      <c r="B68" s="1"/>
      <c r="C68" s="38">
        <v>27933047</v>
      </c>
      <c r="D68" s="38">
        <v>85653351</v>
      </c>
      <c r="E68" s="38">
        <v>2239.66</v>
      </c>
      <c r="F68" s="38">
        <v>403.09</v>
      </c>
      <c r="G68" s="38"/>
      <c r="H68" s="1"/>
      <c r="I68" s="8">
        <f>SUM(C68:G68)</f>
        <v>113589040.75</v>
      </c>
    </row>
    <row r="69" spans="1:9" x14ac:dyDescent="0.25">
      <c r="A69" s="6" t="s">
        <v>81</v>
      </c>
      <c r="B69" s="10" t="s">
        <v>26</v>
      </c>
      <c r="C69" s="38">
        <v>14308406</v>
      </c>
      <c r="D69" s="38">
        <v>31264529</v>
      </c>
      <c r="E69" s="38"/>
      <c r="F69" s="38"/>
      <c r="G69" s="38"/>
      <c r="H69" s="8">
        <f>SUM(C69:G69)</f>
        <v>45572935</v>
      </c>
      <c r="I69" s="8"/>
    </row>
    <row r="70" spans="1:9" x14ac:dyDescent="0.25">
      <c r="A70" s="6" t="s">
        <v>82</v>
      </c>
      <c r="B70" s="10" t="s">
        <v>83</v>
      </c>
      <c r="C70" s="38">
        <v>2168118</v>
      </c>
      <c r="D70" s="38">
        <v>4299254</v>
      </c>
      <c r="E70" s="38"/>
      <c r="F70" s="38"/>
      <c r="G70" s="38"/>
      <c r="H70" s="8">
        <f>SUM(C70:G70)</f>
        <v>6467372</v>
      </c>
      <c r="I70" s="8"/>
    </row>
    <row r="71" spans="1:9" x14ac:dyDescent="0.25">
      <c r="A71" s="6"/>
      <c r="B71" s="1"/>
      <c r="C71" s="38"/>
      <c r="D71" s="38"/>
      <c r="E71" s="38"/>
      <c r="F71" s="38"/>
      <c r="G71" s="38"/>
      <c r="H71" s="8"/>
      <c r="I71" s="8"/>
    </row>
    <row r="72" spans="1:9" x14ac:dyDescent="0.25">
      <c r="A72" s="6" t="s">
        <v>84</v>
      </c>
      <c r="B72" s="1"/>
      <c r="C72" s="38">
        <v>4408127</v>
      </c>
      <c r="D72" s="38">
        <v>67440398</v>
      </c>
      <c r="E72" s="38">
        <v>25896828.77</v>
      </c>
      <c r="F72" s="38">
        <v>4918129.18</v>
      </c>
      <c r="G72" s="38"/>
      <c r="H72" s="1"/>
      <c r="I72" s="8">
        <f>SUM(C72:G72)</f>
        <v>102663482.94999999</v>
      </c>
    </row>
    <row r="73" spans="1:9" x14ac:dyDescent="0.25">
      <c r="A73" s="6" t="s">
        <v>85</v>
      </c>
      <c r="B73" s="10" t="s">
        <v>86</v>
      </c>
      <c r="C73" s="38">
        <v>477997</v>
      </c>
      <c r="D73" s="38">
        <v>327972</v>
      </c>
      <c r="E73" s="38"/>
      <c r="F73" s="38"/>
      <c r="G73" s="38"/>
      <c r="H73" s="8">
        <f>SUM(C73:G73)</f>
        <v>805969</v>
      </c>
      <c r="I73" s="8"/>
    </row>
    <row r="74" spans="1:9" x14ac:dyDescent="0.25">
      <c r="A74" s="6" t="s">
        <v>87</v>
      </c>
      <c r="B74" s="10" t="s">
        <v>34</v>
      </c>
      <c r="C74" s="38">
        <v>1049583</v>
      </c>
      <c r="D74" s="38">
        <v>715421</v>
      </c>
      <c r="E74" s="38"/>
      <c r="F74" s="38"/>
      <c r="G74" s="38"/>
      <c r="H74" s="8">
        <f>SUM(C74:G74)</f>
        <v>1765004</v>
      </c>
      <c r="I74" s="8"/>
    </row>
    <row r="75" spans="1:9" x14ac:dyDescent="0.25">
      <c r="A75" s="6"/>
      <c r="B75" s="1"/>
      <c r="C75" s="38"/>
      <c r="D75" s="38"/>
      <c r="E75" s="38"/>
      <c r="F75" s="38"/>
      <c r="G75" s="38"/>
      <c r="H75" s="8"/>
      <c r="I75" s="8"/>
    </row>
    <row r="76" spans="1:9" x14ac:dyDescent="0.25">
      <c r="A76" s="6" t="s">
        <v>88</v>
      </c>
      <c r="B76" s="1"/>
      <c r="C76" s="38">
        <v>21003684</v>
      </c>
      <c r="D76" s="38">
        <v>125797719</v>
      </c>
      <c r="E76" s="38"/>
      <c r="F76" s="38"/>
      <c r="G76" s="38"/>
      <c r="H76" s="1"/>
      <c r="I76" s="8">
        <f>SUM(C76:G76)</f>
        <v>146801403</v>
      </c>
    </row>
    <row r="77" spans="1:9" x14ac:dyDescent="0.25">
      <c r="A77" s="6" t="s">
        <v>89</v>
      </c>
      <c r="B77" s="10" t="s">
        <v>23</v>
      </c>
      <c r="C77" s="38">
        <v>9338879</v>
      </c>
      <c r="D77" s="38">
        <v>23175621</v>
      </c>
      <c r="E77" s="38"/>
      <c r="F77" s="38"/>
      <c r="G77" s="38"/>
      <c r="H77" s="8">
        <f>SUM(C77:G77)</f>
        <v>32514500</v>
      </c>
      <c r="I77" s="8"/>
    </row>
    <row r="78" spans="1:9" x14ac:dyDescent="0.25">
      <c r="A78" s="6" t="s">
        <v>90</v>
      </c>
      <c r="B78" s="10" t="s">
        <v>91</v>
      </c>
      <c r="C78" s="38">
        <v>535700</v>
      </c>
      <c r="D78" s="38">
        <v>370544</v>
      </c>
      <c r="E78" s="38"/>
      <c r="F78" s="38"/>
      <c r="G78" s="38"/>
      <c r="H78" s="8">
        <f>SUM(C78:G78)</f>
        <v>906244</v>
      </c>
      <c r="I78" s="8"/>
    </row>
    <row r="79" spans="1:9" x14ac:dyDescent="0.25">
      <c r="A79" s="6"/>
      <c r="B79" s="1"/>
      <c r="C79" s="38"/>
      <c r="D79" s="38"/>
      <c r="E79" s="38"/>
      <c r="F79" s="38"/>
      <c r="G79" s="38"/>
      <c r="H79" s="8"/>
      <c r="I79" s="8"/>
    </row>
    <row r="80" spans="1:9" x14ac:dyDescent="0.25">
      <c r="A80" s="6" t="s">
        <v>92</v>
      </c>
      <c r="B80" s="1"/>
      <c r="C80" s="38">
        <v>400332105</v>
      </c>
      <c r="D80" s="38">
        <v>783516809</v>
      </c>
      <c r="E80" s="38">
        <v>1593608128.9699998</v>
      </c>
      <c r="F80" s="38">
        <v>317913832.5800001</v>
      </c>
      <c r="G80" s="38"/>
      <c r="H80" s="1"/>
      <c r="I80" s="9">
        <f>SUM(C80:H80)</f>
        <v>3095370875.5499997</v>
      </c>
    </row>
    <row r="81" spans="1:14" x14ac:dyDescent="0.25">
      <c r="A81" s="1" t="s">
        <v>93</v>
      </c>
      <c r="B81" s="10" t="s">
        <v>26</v>
      </c>
      <c r="C81" s="38">
        <v>12086769</v>
      </c>
      <c r="D81" s="38">
        <v>10828032</v>
      </c>
      <c r="E81" s="38">
        <v>9004646.2799999993</v>
      </c>
      <c r="F81" s="38">
        <v>1673235.54</v>
      </c>
      <c r="G81" s="38"/>
      <c r="H81" s="8">
        <f>SUM(C81:G81)</f>
        <v>33592682.82</v>
      </c>
      <c r="I81" s="8"/>
    </row>
    <row r="82" spans="1:14" x14ac:dyDescent="0.25">
      <c r="A82" s="1" t="s">
        <v>94</v>
      </c>
      <c r="B82" s="10" t="s">
        <v>63</v>
      </c>
      <c r="C82" s="38">
        <v>220513014</v>
      </c>
      <c r="D82" s="38">
        <v>190724877</v>
      </c>
      <c r="E82" s="38">
        <v>59078966.210000001</v>
      </c>
      <c r="F82" s="38">
        <v>11915448.210000001</v>
      </c>
      <c r="G82" s="38"/>
      <c r="H82" s="8">
        <f>SUM(C82:G82)</f>
        <v>482232305.41999996</v>
      </c>
      <c r="I82" s="8"/>
    </row>
    <row r="83" spans="1:14" x14ac:dyDescent="0.25">
      <c r="A83" s="1" t="s">
        <v>95</v>
      </c>
      <c r="B83" s="10" t="s">
        <v>96</v>
      </c>
      <c r="C83" s="38">
        <v>7620098</v>
      </c>
      <c r="D83" s="38">
        <v>7344450</v>
      </c>
      <c r="E83" s="38">
        <v>918785.03</v>
      </c>
      <c r="F83" s="38">
        <v>169166.66</v>
      </c>
      <c r="G83" s="38"/>
      <c r="H83" s="8">
        <f>SUM(C83:G83)</f>
        <v>16052499.689999999</v>
      </c>
      <c r="I83" s="8"/>
    </row>
    <row r="84" spans="1:14" x14ac:dyDescent="0.25">
      <c r="A84" s="1" t="s">
        <v>97</v>
      </c>
      <c r="B84" s="10" t="s">
        <v>23</v>
      </c>
      <c r="C84" s="38">
        <v>47293499</v>
      </c>
      <c r="D84" s="38">
        <v>19398411</v>
      </c>
      <c r="E84" s="38"/>
      <c r="F84" s="38"/>
      <c r="G84" s="38"/>
      <c r="H84" s="8">
        <f>SUM(C84:G84)</f>
        <v>66691910</v>
      </c>
      <c r="I84" s="8"/>
    </row>
    <row r="85" spans="1:14" x14ac:dyDescent="0.25">
      <c r="A85" s="1" t="s">
        <v>98</v>
      </c>
      <c r="B85" s="10" t="s">
        <v>99</v>
      </c>
      <c r="C85" s="38">
        <v>2841108</v>
      </c>
      <c r="D85" s="38">
        <v>2499524</v>
      </c>
      <c r="E85" s="38"/>
      <c r="F85" s="38"/>
      <c r="G85" s="38"/>
      <c r="H85" s="8">
        <f>SUM(C85:G85)</f>
        <v>5340632</v>
      </c>
      <c r="I85" s="8"/>
    </row>
    <row r="86" spans="1:14" x14ac:dyDescent="0.25">
      <c r="A86" s="1"/>
      <c r="B86" s="1"/>
      <c r="C86" s="38"/>
      <c r="D86" s="38"/>
      <c r="E86" s="38"/>
      <c r="F86" s="38"/>
      <c r="G86" s="38"/>
      <c r="H86" s="8"/>
      <c r="I86" s="8"/>
    </row>
    <row r="87" spans="1:14" x14ac:dyDescent="0.25">
      <c r="A87" s="6" t="s">
        <v>100</v>
      </c>
      <c r="B87" s="1"/>
      <c r="C87" s="38">
        <v>762058766</v>
      </c>
      <c r="D87" s="38">
        <v>300024494</v>
      </c>
      <c r="E87" s="38"/>
      <c r="F87" s="38"/>
      <c r="G87" s="38"/>
      <c r="H87" s="1"/>
      <c r="I87" s="8">
        <f>SUM(C87:G87)</f>
        <v>1062083260</v>
      </c>
    </row>
    <row r="88" spans="1:14" x14ac:dyDescent="0.25">
      <c r="A88" s="1" t="s">
        <v>101</v>
      </c>
      <c r="B88" s="10" t="s">
        <v>99</v>
      </c>
      <c r="C88" s="38">
        <v>15371862</v>
      </c>
      <c r="D88" s="38">
        <v>5444685</v>
      </c>
      <c r="E88" s="38"/>
      <c r="F88" s="38"/>
      <c r="G88" s="38"/>
      <c r="H88" s="8">
        <f>SUM(C88:G88)</f>
        <v>20816547</v>
      </c>
      <c r="I88" s="8"/>
    </row>
    <row r="89" spans="1:14" x14ac:dyDescent="0.25">
      <c r="A89" s="1" t="s">
        <v>102</v>
      </c>
      <c r="B89" s="10" t="s">
        <v>103</v>
      </c>
      <c r="C89" s="38">
        <v>6475286</v>
      </c>
      <c r="D89" s="38">
        <v>6985102</v>
      </c>
      <c r="E89" s="38"/>
      <c r="F89" s="38"/>
      <c r="G89" s="38"/>
      <c r="H89" s="8">
        <f>SUM(C89:G89)</f>
        <v>13460388</v>
      </c>
      <c r="I89" s="8"/>
    </row>
    <row r="90" spans="1:14" x14ac:dyDescent="0.25">
      <c r="A90" s="1" t="s">
        <v>104</v>
      </c>
      <c r="B90" s="10" t="s">
        <v>105</v>
      </c>
      <c r="C90" s="38">
        <v>1368769</v>
      </c>
      <c r="D90" s="38">
        <v>1526958</v>
      </c>
      <c r="E90" s="38"/>
      <c r="F90" s="38"/>
      <c r="G90" s="38"/>
      <c r="H90" s="8">
        <f>SUM(C90:G90)</f>
        <v>2895727</v>
      </c>
      <c r="I90" s="8"/>
    </row>
    <row r="91" spans="1:14" x14ac:dyDescent="0.25">
      <c r="A91" s="1" t="s">
        <v>106</v>
      </c>
      <c r="B91" s="10" t="s">
        <v>107</v>
      </c>
      <c r="C91" s="38">
        <v>351712258</v>
      </c>
      <c r="D91" s="38">
        <v>105388743</v>
      </c>
      <c r="E91" s="38"/>
      <c r="F91" s="38"/>
      <c r="G91" s="38"/>
      <c r="H91" s="8">
        <f>SUM(C91:G91)</f>
        <v>457101001</v>
      </c>
      <c r="I91" s="8"/>
    </row>
    <row r="92" spans="1:14" x14ac:dyDescent="0.25">
      <c r="A92" s="1" t="s">
        <v>108</v>
      </c>
      <c r="B92" s="10" t="s">
        <v>109</v>
      </c>
      <c r="C92" s="38">
        <v>24961091</v>
      </c>
      <c r="D92" s="38">
        <v>22613570</v>
      </c>
      <c r="E92" s="38"/>
      <c r="F92" s="38"/>
      <c r="G92" s="38"/>
      <c r="H92" s="8">
        <f>SUM(C92:G92)</f>
        <v>47574661</v>
      </c>
      <c r="I92" s="8"/>
      <c r="L92" s="8"/>
      <c r="M92" s="8"/>
      <c r="N92" s="8"/>
    </row>
    <row r="93" spans="1:14" x14ac:dyDescent="0.25">
      <c r="A93" s="1"/>
      <c r="B93" s="1"/>
      <c r="C93" s="38"/>
      <c r="D93" s="38"/>
      <c r="E93" s="38"/>
      <c r="F93" s="38"/>
      <c r="G93" s="38"/>
      <c r="H93" s="8"/>
      <c r="I93" s="8"/>
      <c r="L93" s="8"/>
      <c r="M93" s="8"/>
      <c r="N93" s="8"/>
    </row>
    <row r="94" spans="1:14" x14ac:dyDescent="0.25">
      <c r="A94" s="1" t="s">
        <v>110</v>
      </c>
      <c r="B94" s="10" t="s">
        <v>23</v>
      </c>
      <c r="C94" s="38">
        <v>605495780</v>
      </c>
      <c r="D94" s="38">
        <v>96855270</v>
      </c>
      <c r="E94" s="38"/>
      <c r="F94" s="38"/>
      <c r="G94" s="38"/>
      <c r="H94" s="1"/>
      <c r="I94" s="8">
        <f>SUM(C94:G94)</f>
        <v>702351050</v>
      </c>
      <c r="L94" s="8"/>
      <c r="M94" s="8"/>
      <c r="N94" s="8"/>
    </row>
    <row r="95" spans="1:14" x14ac:dyDescent="0.25">
      <c r="A95" s="1"/>
      <c r="B95" s="1"/>
      <c r="C95" s="43"/>
      <c r="D95" s="43"/>
      <c r="E95" s="43"/>
      <c r="F95" s="43"/>
      <c r="G95" s="43"/>
      <c r="H95" s="1"/>
      <c r="I95" s="1"/>
      <c r="L95" s="8"/>
      <c r="M95" s="8"/>
      <c r="N95" s="8"/>
    </row>
    <row r="96" spans="1:14" x14ac:dyDescent="0.25">
      <c r="A96" s="6" t="s">
        <v>111</v>
      </c>
      <c r="B96" s="1"/>
      <c r="C96" s="38">
        <v>231812000</v>
      </c>
      <c r="D96" s="38">
        <v>277845508</v>
      </c>
      <c r="E96" s="38"/>
      <c r="F96" s="38"/>
      <c r="G96" s="38"/>
      <c r="H96" s="1"/>
      <c r="I96" s="8">
        <f>SUM(C96:G96)</f>
        <v>509657508</v>
      </c>
      <c r="L96" s="8"/>
      <c r="M96" s="8"/>
      <c r="N96" s="8"/>
    </row>
    <row r="97" spans="1:14" x14ac:dyDescent="0.25">
      <c r="A97" s="1" t="s">
        <v>112</v>
      </c>
      <c r="B97" s="10" t="s">
        <v>91</v>
      </c>
      <c r="C97" s="38">
        <v>8028377</v>
      </c>
      <c r="D97" s="38">
        <v>4683049</v>
      </c>
      <c r="E97" s="38"/>
      <c r="F97" s="38"/>
      <c r="G97" s="38"/>
      <c r="H97" s="8">
        <f>SUM(C97:G97)</f>
        <v>12711426</v>
      </c>
      <c r="I97" s="8"/>
      <c r="L97" s="8"/>
      <c r="M97" s="8"/>
      <c r="N97" s="8"/>
    </row>
    <row r="98" spans="1:14" x14ac:dyDescent="0.25">
      <c r="A98" s="1" t="s">
        <v>113</v>
      </c>
      <c r="B98" s="10" t="s">
        <v>23</v>
      </c>
      <c r="C98" s="38">
        <v>126992777</v>
      </c>
      <c r="D98" s="38">
        <v>117023028</v>
      </c>
      <c r="E98" s="38"/>
      <c r="F98" s="38"/>
      <c r="G98" s="38"/>
      <c r="H98" s="8">
        <f>SUM(C98:G98)</f>
        <v>244015805</v>
      </c>
      <c r="I98" s="8"/>
      <c r="L98" s="8"/>
      <c r="M98" s="8"/>
      <c r="N98" s="8"/>
    </row>
    <row r="99" spans="1:14" x14ac:dyDescent="0.25">
      <c r="A99" s="1"/>
      <c r="B99" s="1"/>
      <c r="C99" s="38"/>
      <c r="D99" s="38"/>
      <c r="E99" s="38"/>
      <c r="F99" s="38"/>
      <c r="G99" s="38"/>
      <c r="H99" s="8"/>
      <c r="I99" s="8"/>
      <c r="L99" s="8"/>
      <c r="M99" s="8"/>
      <c r="N99" s="8"/>
    </row>
    <row r="100" spans="1:14" x14ac:dyDescent="0.25">
      <c r="A100" s="6" t="s">
        <v>114</v>
      </c>
      <c r="B100" s="1"/>
      <c r="C100" s="38">
        <v>262718150</v>
      </c>
      <c r="D100" s="38">
        <v>488186278</v>
      </c>
      <c r="E100" s="38">
        <v>1375102.22</v>
      </c>
      <c r="F100" s="38">
        <v>271995.38</v>
      </c>
      <c r="G100" s="38"/>
      <c r="H100" s="1"/>
      <c r="I100" s="8">
        <f>SUM(C100:G100)</f>
        <v>752551525.60000002</v>
      </c>
      <c r="L100" s="8"/>
      <c r="M100" s="8"/>
      <c r="N100" s="8"/>
    </row>
    <row r="101" spans="1:14" x14ac:dyDescent="0.25">
      <c r="A101" s="1" t="s">
        <v>115</v>
      </c>
      <c r="B101" s="10" t="s">
        <v>23</v>
      </c>
      <c r="C101" s="38">
        <v>201458117</v>
      </c>
      <c r="D101" s="38">
        <v>150340008</v>
      </c>
      <c r="E101" s="38"/>
      <c r="F101" s="38"/>
      <c r="G101" s="38"/>
      <c r="H101" s="8">
        <f>SUM(C101:G101)</f>
        <v>351798125</v>
      </c>
      <c r="I101" s="8"/>
    </row>
    <row r="102" spans="1:14" x14ac:dyDescent="0.25">
      <c r="A102" s="1"/>
      <c r="B102" s="1"/>
      <c r="C102" s="43"/>
      <c r="D102" s="43"/>
      <c r="E102" s="43"/>
      <c r="F102" s="43"/>
      <c r="G102" s="43"/>
      <c r="H102" s="1"/>
      <c r="I102" s="1"/>
    </row>
    <row r="103" spans="1:14" x14ac:dyDescent="0.25">
      <c r="A103" s="1" t="s">
        <v>116</v>
      </c>
      <c r="B103" s="1"/>
      <c r="C103" s="38">
        <v>60635157</v>
      </c>
      <c r="D103" s="38">
        <v>50236263</v>
      </c>
      <c r="E103" s="38"/>
      <c r="F103" s="38"/>
      <c r="G103" s="38"/>
      <c r="H103" s="1"/>
      <c r="I103" s="8">
        <f>SUM(C103:G103)</f>
        <v>110871420</v>
      </c>
    </row>
    <row r="104" spans="1:14" x14ac:dyDescent="0.25">
      <c r="A104" s="1" t="s">
        <v>117</v>
      </c>
      <c r="B104" s="10" t="s">
        <v>14</v>
      </c>
      <c r="C104" s="38">
        <v>2219387</v>
      </c>
      <c r="D104" s="38">
        <v>1801109</v>
      </c>
      <c r="E104" s="38"/>
      <c r="F104" s="38"/>
      <c r="G104" s="38"/>
      <c r="H104" s="8">
        <f>SUM(C104:G104)</f>
        <v>4020496</v>
      </c>
      <c r="I104" s="8"/>
    </row>
    <row r="105" spans="1:14" x14ac:dyDescent="0.25">
      <c r="A105" s="27"/>
      <c r="B105" s="28"/>
      <c r="C105" s="28"/>
      <c r="D105" s="28"/>
      <c r="E105" s="28"/>
      <c r="F105" s="28"/>
      <c r="G105" s="28"/>
      <c r="H105" s="29" t="s">
        <v>0</v>
      </c>
      <c r="I105" s="53" t="s">
        <v>0</v>
      </c>
    </row>
    <row r="106" spans="1:14" x14ac:dyDescent="0.25">
      <c r="A106" s="30"/>
      <c r="B106" s="54"/>
      <c r="C106" s="55" t="s">
        <v>1</v>
      </c>
      <c r="D106" s="55" t="s">
        <v>2</v>
      </c>
      <c r="E106" s="54" t="s">
        <v>3</v>
      </c>
      <c r="F106" s="54"/>
      <c r="G106" s="55" t="s">
        <v>4</v>
      </c>
      <c r="H106" s="55" t="s">
        <v>5</v>
      </c>
      <c r="I106" s="56" t="s">
        <v>6</v>
      </c>
    </row>
    <row r="107" spans="1:14" x14ac:dyDescent="0.25">
      <c r="A107" s="31" t="s">
        <v>7</v>
      </c>
      <c r="B107" s="32" t="s">
        <v>8</v>
      </c>
      <c r="C107" s="32" t="s">
        <v>9</v>
      </c>
      <c r="D107" s="32" t="s">
        <v>9</v>
      </c>
      <c r="E107" s="32" t="s">
        <v>10</v>
      </c>
      <c r="F107" s="32" t="s">
        <v>11</v>
      </c>
      <c r="G107" s="32" t="s">
        <v>10</v>
      </c>
      <c r="H107" s="32" t="s">
        <v>9</v>
      </c>
      <c r="I107" s="57" t="s">
        <v>9</v>
      </c>
    </row>
    <row r="108" spans="1:14" x14ac:dyDescent="0.25">
      <c r="A108" s="6" t="s">
        <v>118</v>
      </c>
      <c r="B108" s="1"/>
      <c r="C108" s="38">
        <v>653127206</v>
      </c>
      <c r="D108" s="38">
        <v>293833886</v>
      </c>
      <c r="E108" s="38"/>
      <c r="F108" s="38"/>
      <c r="G108" s="38"/>
      <c r="H108" s="1"/>
      <c r="I108" s="8">
        <f>SUM(C108:G108)</f>
        <v>946961092</v>
      </c>
    </row>
    <row r="109" spans="1:14" x14ac:dyDescent="0.25">
      <c r="A109" s="1" t="s">
        <v>119</v>
      </c>
      <c r="B109" s="10" t="s">
        <v>23</v>
      </c>
      <c r="C109" s="38">
        <v>344185545</v>
      </c>
      <c r="D109" s="38">
        <v>130117956</v>
      </c>
      <c r="E109" s="38"/>
      <c r="F109" s="38"/>
      <c r="G109" s="38"/>
      <c r="H109" s="8">
        <f>SUM(C109:G109)</f>
        <v>474303501</v>
      </c>
      <c r="I109" s="8"/>
    </row>
    <row r="110" spans="1:14" x14ac:dyDescent="0.25">
      <c r="A110" s="1" t="s">
        <v>120</v>
      </c>
      <c r="B110" s="10" t="s">
        <v>45</v>
      </c>
      <c r="C110" s="38">
        <v>33874369</v>
      </c>
      <c r="D110" s="38">
        <v>9796214</v>
      </c>
      <c r="E110" s="38"/>
      <c r="F110" s="38"/>
      <c r="G110" s="38"/>
      <c r="H110" s="8">
        <f>SUM(C110:G110)</f>
        <v>43670583</v>
      </c>
      <c r="I110" s="8"/>
    </row>
    <row r="111" spans="1:14" x14ac:dyDescent="0.25">
      <c r="A111" s="1" t="s">
        <v>121</v>
      </c>
      <c r="B111" s="10" t="s">
        <v>122</v>
      </c>
      <c r="C111" s="38">
        <v>20878562</v>
      </c>
      <c r="D111" s="38">
        <v>8512060</v>
      </c>
      <c r="E111" s="38"/>
      <c r="F111" s="38"/>
      <c r="G111" s="38"/>
      <c r="H111" s="8">
        <f>SUM(C111:G111)</f>
        <v>29390622</v>
      </c>
      <c r="I111" s="8"/>
    </row>
    <row r="112" spans="1:14" x14ac:dyDescent="0.25">
      <c r="A112" s="1"/>
      <c r="B112" s="1"/>
      <c r="C112" s="43"/>
      <c r="D112" s="43"/>
      <c r="E112" s="43"/>
      <c r="F112" s="43"/>
      <c r="G112" s="43"/>
      <c r="H112" s="1"/>
      <c r="I112" s="1"/>
    </row>
    <row r="113" spans="1:9" x14ac:dyDescent="0.25">
      <c r="A113" s="1" t="s">
        <v>123</v>
      </c>
      <c r="B113" s="1"/>
      <c r="C113" s="38">
        <v>83274028</v>
      </c>
      <c r="D113" s="38">
        <v>90968117</v>
      </c>
      <c r="E113" s="44">
        <v>3113449.56</v>
      </c>
      <c r="F113" s="38">
        <v>579444.69999999995</v>
      </c>
      <c r="G113" s="38"/>
      <c r="H113" s="1"/>
      <c r="I113" s="8">
        <f>SUM(C113:G113)</f>
        <v>177935039.25999999</v>
      </c>
    </row>
    <row r="114" spans="1:9" x14ac:dyDescent="0.25">
      <c r="A114" s="1" t="s">
        <v>124</v>
      </c>
      <c r="B114" s="10" t="s">
        <v>96</v>
      </c>
      <c r="C114" s="38">
        <v>396849</v>
      </c>
      <c r="D114" s="38">
        <v>351161</v>
      </c>
      <c r="E114" s="45"/>
      <c r="F114" s="38"/>
      <c r="G114" s="38"/>
      <c r="H114" s="8">
        <f>SUM(C114:G114)</f>
        <v>748010</v>
      </c>
      <c r="I114" s="8"/>
    </row>
    <row r="115" spans="1:9" x14ac:dyDescent="0.25">
      <c r="A115" s="1" t="s">
        <v>125</v>
      </c>
      <c r="B115" s="10" t="s">
        <v>126</v>
      </c>
      <c r="C115" s="38">
        <v>16935041</v>
      </c>
      <c r="D115" s="38">
        <v>8748271</v>
      </c>
      <c r="E115" s="45"/>
      <c r="F115" s="38"/>
      <c r="G115" s="38"/>
      <c r="H115" s="8">
        <f>SUM(C115:G115)</f>
        <v>25683312</v>
      </c>
      <c r="I115" s="8"/>
    </row>
    <row r="116" spans="1:9" x14ac:dyDescent="0.25">
      <c r="A116" s="1" t="s">
        <v>127</v>
      </c>
      <c r="B116" s="10" t="s">
        <v>128</v>
      </c>
      <c r="C116" s="38">
        <v>835860</v>
      </c>
      <c r="D116" s="38">
        <v>1143614</v>
      </c>
      <c r="E116" s="45"/>
      <c r="F116" s="38"/>
      <c r="G116" s="38"/>
      <c r="H116" s="8">
        <f>SUM(C116:G116)</f>
        <v>1979474</v>
      </c>
      <c r="I116" s="8"/>
    </row>
    <row r="117" spans="1:9" x14ac:dyDescent="0.25">
      <c r="A117" s="1" t="s">
        <v>129</v>
      </c>
      <c r="B117" s="10" t="s">
        <v>23</v>
      </c>
      <c r="C117" s="38">
        <v>25212225</v>
      </c>
      <c r="D117" s="38">
        <v>29525763</v>
      </c>
      <c r="E117" s="45"/>
      <c r="F117" s="38"/>
      <c r="G117" s="38"/>
      <c r="H117" s="8">
        <f>SUM(C117:G117)</f>
        <v>54737988</v>
      </c>
      <c r="I117" s="8"/>
    </row>
    <row r="118" spans="1:9" x14ac:dyDescent="0.25">
      <c r="A118" s="1"/>
      <c r="B118" s="1"/>
      <c r="C118" s="38"/>
      <c r="D118" s="38"/>
      <c r="E118" s="38"/>
      <c r="F118" s="38"/>
      <c r="G118" s="38"/>
      <c r="H118" s="8"/>
      <c r="I118" s="8"/>
    </row>
    <row r="119" spans="1:9" x14ac:dyDescent="0.25">
      <c r="A119" s="1" t="s">
        <v>130</v>
      </c>
      <c r="B119" s="1"/>
      <c r="C119" s="38">
        <v>430809720</v>
      </c>
      <c r="D119" s="38">
        <v>285266342</v>
      </c>
      <c r="E119" s="38">
        <v>695738070.02999997</v>
      </c>
      <c r="F119" s="38">
        <v>141603508.62</v>
      </c>
      <c r="G119" s="38"/>
      <c r="H119" s="1"/>
      <c r="I119" s="8">
        <f>SUM(C119:G119)</f>
        <v>1553417640.6500001</v>
      </c>
    </row>
    <row r="120" spans="1:9" x14ac:dyDescent="0.25">
      <c r="A120" s="1" t="s">
        <v>131</v>
      </c>
      <c r="B120" s="10" t="s">
        <v>96</v>
      </c>
      <c r="C120" s="38">
        <v>12548300</v>
      </c>
      <c r="D120" s="38">
        <v>10650324</v>
      </c>
      <c r="E120" s="38"/>
      <c r="F120" s="38"/>
      <c r="G120" s="38"/>
      <c r="H120" s="8">
        <f>SUM(C120:G120)</f>
        <v>23198624</v>
      </c>
      <c r="I120" s="8"/>
    </row>
    <row r="121" spans="1:9" ht="15.6" x14ac:dyDescent="0.25">
      <c r="A121" s="1" t="s">
        <v>211</v>
      </c>
      <c r="B121" s="10" t="s">
        <v>132</v>
      </c>
      <c r="C121" s="38">
        <v>61596421</v>
      </c>
      <c r="D121" s="38">
        <v>55748020</v>
      </c>
      <c r="E121" s="38"/>
      <c r="F121" s="38"/>
      <c r="G121" s="38"/>
      <c r="H121" s="8">
        <f>SUM(C121:G121)</f>
        <v>117344441</v>
      </c>
      <c r="I121" s="8"/>
    </row>
    <row r="122" spans="1:9" x14ac:dyDescent="0.25">
      <c r="A122" s="1"/>
      <c r="B122" s="1"/>
      <c r="C122" s="43"/>
      <c r="D122" s="43"/>
      <c r="E122" s="43"/>
      <c r="F122" s="43"/>
      <c r="G122" s="43"/>
      <c r="H122" s="1"/>
      <c r="I122" s="1"/>
    </row>
    <row r="123" spans="1:9" x14ac:dyDescent="0.25">
      <c r="A123" s="6" t="s">
        <v>133</v>
      </c>
      <c r="B123" s="1"/>
      <c r="C123" s="38">
        <v>127547990</v>
      </c>
      <c r="D123" s="38">
        <v>162085289</v>
      </c>
      <c r="E123" s="38">
        <v>13278806.459999999</v>
      </c>
      <c r="F123" s="38">
        <v>2650441.87</v>
      </c>
      <c r="G123" s="38"/>
      <c r="H123" s="1"/>
      <c r="I123" s="8">
        <f>SUM(C123:G123)</f>
        <v>305562527.32999998</v>
      </c>
    </row>
    <row r="124" spans="1:9" x14ac:dyDescent="0.25">
      <c r="A124" s="6" t="s">
        <v>134</v>
      </c>
      <c r="B124" s="10" t="s">
        <v>135</v>
      </c>
      <c r="C124" s="38">
        <v>221119</v>
      </c>
      <c r="D124" s="38">
        <v>685693</v>
      </c>
      <c r="E124" s="38"/>
      <c r="F124" s="38"/>
      <c r="G124" s="38"/>
      <c r="H124" s="8">
        <f>SUM(C124:G124)</f>
        <v>906812</v>
      </c>
      <c r="I124" s="8"/>
    </row>
    <row r="125" spans="1:9" x14ac:dyDescent="0.25">
      <c r="A125" s="6" t="s">
        <v>136</v>
      </c>
      <c r="B125" s="10" t="s">
        <v>137</v>
      </c>
      <c r="C125" s="38">
        <v>567004</v>
      </c>
      <c r="D125" s="38">
        <v>337669</v>
      </c>
      <c r="E125" s="38"/>
      <c r="F125" s="38"/>
      <c r="G125" s="38"/>
      <c r="H125" s="8">
        <f>SUM(C125:G125)</f>
        <v>904673</v>
      </c>
      <c r="I125" s="8"/>
    </row>
    <row r="126" spans="1:9" x14ac:dyDescent="0.25">
      <c r="A126" s="6" t="s">
        <v>138</v>
      </c>
      <c r="B126" s="10" t="s">
        <v>54</v>
      </c>
      <c r="C126" s="38">
        <v>940760</v>
      </c>
      <c r="D126" s="38">
        <v>740581</v>
      </c>
      <c r="E126" s="38"/>
      <c r="F126" s="38"/>
      <c r="G126" s="38"/>
      <c r="H126" s="8">
        <f>SUM(C126:G126)</f>
        <v>1681341</v>
      </c>
      <c r="I126" s="8"/>
    </row>
    <row r="127" spans="1:9" x14ac:dyDescent="0.25">
      <c r="A127" s="6" t="s">
        <v>139</v>
      </c>
      <c r="B127" s="10" t="s">
        <v>86</v>
      </c>
      <c r="C127" s="38">
        <v>396741</v>
      </c>
      <c r="D127" s="38">
        <v>209870</v>
      </c>
      <c r="E127" s="38"/>
      <c r="F127" s="38"/>
      <c r="G127" s="38"/>
      <c r="H127" s="8">
        <f>SUM(C127:G127)</f>
        <v>606611</v>
      </c>
      <c r="I127" s="8"/>
    </row>
    <row r="128" spans="1:9" x14ac:dyDescent="0.25">
      <c r="A128" s="6" t="s">
        <v>140</v>
      </c>
      <c r="B128" s="10" t="s">
        <v>23</v>
      </c>
      <c r="C128" s="38">
        <v>82072309</v>
      </c>
      <c r="D128" s="38">
        <v>44742710</v>
      </c>
      <c r="E128" s="38"/>
      <c r="F128" s="38"/>
      <c r="G128" s="38"/>
      <c r="H128" s="8">
        <f>SUM(C128:G128)</f>
        <v>126815019</v>
      </c>
      <c r="I128" s="8"/>
    </row>
    <row r="129" spans="1:9" x14ac:dyDescent="0.25">
      <c r="A129" s="15"/>
      <c r="C129" s="45"/>
      <c r="D129" s="45"/>
      <c r="E129" s="45"/>
      <c r="F129" s="45"/>
      <c r="G129" s="45"/>
    </row>
    <row r="130" spans="1:9" x14ac:dyDescent="0.25">
      <c r="A130" s="6" t="s">
        <v>141</v>
      </c>
      <c r="B130" s="1"/>
      <c r="C130" s="38">
        <v>2386539832</v>
      </c>
      <c r="D130" s="38">
        <v>835586928</v>
      </c>
      <c r="E130" s="38">
        <v>5471281.8899999997</v>
      </c>
      <c r="F130" s="38">
        <v>1130836.3500000001</v>
      </c>
      <c r="G130" s="38"/>
      <c r="H130" s="1"/>
      <c r="I130" s="8">
        <f>SUM(C130:G130)</f>
        <v>3228728878.2399998</v>
      </c>
    </row>
    <row r="131" spans="1:9" x14ac:dyDescent="0.25">
      <c r="A131" s="6" t="s">
        <v>142</v>
      </c>
      <c r="B131" s="10" t="s">
        <v>23</v>
      </c>
      <c r="C131" s="38">
        <v>100825378</v>
      </c>
      <c r="D131" s="38">
        <v>72896987</v>
      </c>
      <c r="E131" s="38"/>
      <c r="F131" s="38"/>
      <c r="G131" s="38"/>
      <c r="H131" s="8">
        <f t="shared" ref="H131:H136" si="1">SUM(C131:G131)</f>
        <v>173722365</v>
      </c>
      <c r="I131" s="8"/>
    </row>
    <row r="132" spans="1:9" x14ac:dyDescent="0.25">
      <c r="A132" s="6" t="s">
        <v>143</v>
      </c>
      <c r="B132" s="10" t="s">
        <v>30</v>
      </c>
      <c r="C132" s="38">
        <v>2845165</v>
      </c>
      <c r="D132" s="38">
        <v>5460277</v>
      </c>
      <c r="E132" s="38"/>
      <c r="F132" s="38"/>
      <c r="G132" s="38"/>
      <c r="H132" s="8">
        <f t="shared" si="1"/>
        <v>8305442</v>
      </c>
      <c r="I132" s="8"/>
    </row>
    <row r="133" spans="1:9" x14ac:dyDescent="0.25">
      <c r="A133" s="1" t="s">
        <v>144</v>
      </c>
      <c r="B133" s="10" t="s">
        <v>145</v>
      </c>
      <c r="C133" s="38">
        <v>4795500</v>
      </c>
      <c r="D133" s="38">
        <v>4367541</v>
      </c>
      <c r="E133" s="38"/>
      <c r="F133" s="38"/>
      <c r="G133" s="38"/>
      <c r="H133" s="8">
        <f t="shared" si="1"/>
        <v>9163041</v>
      </c>
      <c r="I133" s="8"/>
    </row>
    <row r="134" spans="1:9" ht="15.6" x14ac:dyDescent="0.25">
      <c r="A134" s="1" t="s">
        <v>208</v>
      </c>
      <c r="B134" s="10" t="s">
        <v>146</v>
      </c>
      <c r="C134" s="38">
        <v>1580178432</v>
      </c>
      <c r="D134" s="38">
        <v>483973976</v>
      </c>
      <c r="E134" s="38"/>
      <c r="F134" s="38"/>
      <c r="G134" s="38"/>
      <c r="H134" s="8">
        <f t="shared" si="1"/>
        <v>2064152408</v>
      </c>
      <c r="I134" s="8"/>
    </row>
    <row r="135" spans="1:9" x14ac:dyDescent="0.25">
      <c r="A135" s="1" t="s">
        <v>147</v>
      </c>
      <c r="B135" s="10" t="s">
        <v>148</v>
      </c>
      <c r="C135" s="38">
        <v>1403994</v>
      </c>
      <c r="D135" s="38">
        <v>1273876</v>
      </c>
      <c r="E135" s="38"/>
      <c r="F135" s="38"/>
      <c r="G135" s="38"/>
      <c r="H135" s="8">
        <f t="shared" si="1"/>
        <v>2677870</v>
      </c>
      <c r="I135" s="8"/>
    </row>
    <row r="136" spans="1:9" x14ac:dyDescent="0.25">
      <c r="A136" s="1" t="s">
        <v>15</v>
      </c>
      <c r="B136" s="10" t="s">
        <v>149</v>
      </c>
      <c r="C136" s="38">
        <v>294343724</v>
      </c>
      <c r="D136" s="38">
        <v>45535992</v>
      </c>
      <c r="E136" s="38"/>
      <c r="F136" s="38"/>
      <c r="G136" s="38"/>
      <c r="H136" s="8">
        <f t="shared" si="1"/>
        <v>339879716</v>
      </c>
      <c r="I136" s="8"/>
    </row>
    <row r="137" spans="1:9" x14ac:dyDescent="0.25">
      <c r="A137" s="1"/>
      <c r="B137" s="1"/>
      <c r="C137" s="43"/>
      <c r="D137" s="42"/>
      <c r="E137" s="43"/>
      <c r="F137" s="43"/>
      <c r="G137" s="43"/>
      <c r="H137" s="1"/>
      <c r="I137" s="1"/>
    </row>
    <row r="138" spans="1:9" x14ac:dyDescent="0.25">
      <c r="A138" s="6" t="s">
        <v>150</v>
      </c>
      <c r="B138" s="1"/>
      <c r="C138" s="38">
        <v>1206034742</v>
      </c>
      <c r="D138" s="38">
        <v>1673202974</v>
      </c>
      <c r="E138" s="38">
        <v>927738572.07000005</v>
      </c>
      <c r="F138" s="38">
        <v>188409437.99000001</v>
      </c>
      <c r="G138" s="38"/>
      <c r="H138" s="1"/>
      <c r="I138" s="8">
        <f>SUM(C138:G138)</f>
        <v>3995385726.0600004</v>
      </c>
    </row>
    <row r="139" spans="1:9" x14ac:dyDescent="0.25">
      <c r="A139" s="1" t="s">
        <v>151</v>
      </c>
      <c r="B139" s="10" t="s">
        <v>54</v>
      </c>
      <c r="C139" s="38">
        <v>72919749</v>
      </c>
      <c r="D139" s="38">
        <v>36610884</v>
      </c>
      <c r="E139" s="38">
        <v>1934664.31</v>
      </c>
      <c r="F139" s="38">
        <v>354545.76</v>
      </c>
      <c r="G139" s="38"/>
      <c r="H139" s="8">
        <f>SUM(C139:G139)</f>
        <v>111819843.07000001</v>
      </c>
      <c r="I139" s="8"/>
    </row>
    <row r="140" spans="1:9" x14ac:dyDescent="0.25">
      <c r="A140" s="1" t="s">
        <v>152</v>
      </c>
      <c r="B140" s="10" t="s">
        <v>153</v>
      </c>
      <c r="C140" s="38">
        <f>260881+63024484</f>
        <v>63285365</v>
      </c>
      <c r="D140" s="38">
        <f>1048732+37871698</f>
        <v>38920430</v>
      </c>
      <c r="E140" s="38">
        <v>794350.58</v>
      </c>
      <c r="F140" s="38">
        <v>138867.75</v>
      </c>
      <c r="G140" s="38"/>
      <c r="H140" s="8">
        <f>SUM(C140:G140)</f>
        <v>103139013.33</v>
      </c>
      <c r="I140" s="8"/>
    </row>
    <row r="141" spans="1:9" x14ac:dyDescent="0.25">
      <c r="A141" s="1" t="s">
        <v>154</v>
      </c>
      <c r="B141" s="10" t="s">
        <v>86</v>
      </c>
      <c r="C141" s="38">
        <v>632770426</v>
      </c>
      <c r="D141" s="38">
        <v>385741276</v>
      </c>
      <c r="E141" s="38">
        <v>5818618.9800000004</v>
      </c>
      <c r="F141" s="38">
        <v>1228754.1200000001</v>
      </c>
      <c r="G141" s="38"/>
      <c r="H141" s="8">
        <f>SUM(C141:G141)</f>
        <v>1025559075.1</v>
      </c>
      <c r="I141" s="8"/>
    </row>
    <row r="142" spans="1:9" x14ac:dyDescent="0.25">
      <c r="A142" s="1"/>
      <c r="B142" s="10"/>
      <c r="C142" s="38"/>
      <c r="D142" s="38"/>
      <c r="E142" s="38"/>
      <c r="F142" s="38"/>
      <c r="G142" s="38"/>
      <c r="H142" s="8"/>
      <c r="I142" s="8"/>
    </row>
    <row r="143" spans="1:9" x14ac:dyDescent="0.25">
      <c r="A143" s="1"/>
      <c r="B143" s="10"/>
      <c r="C143" s="38"/>
      <c r="D143" s="38"/>
      <c r="E143" s="38"/>
      <c r="F143" s="38"/>
      <c r="G143" s="38"/>
      <c r="H143" s="8"/>
      <c r="I143" s="8"/>
    </row>
    <row r="144" spans="1:9" x14ac:dyDescent="0.25">
      <c r="A144" s="6" t="s">
        <v>155</v>
      </c>
      <c r="B144" s="1"/>
      <c r="C144" s="38">
        <v>344636402</v>
      </c>
      <c r="D144" s="38">
        <v>169812496</v>
      </c>
      <c r="E144" s="38"/>
      <c r="F144" s="38"/>
      <c r="G144" s="38"/>
      <c r="H144" s="1"/>
      <c r="I144" s="8">
        <f>SUM(C144:G144)</f>
        <v>514448898</v>
      </c>
    </row>
    <row r="145" spans="1:9" x14ac:dyDescent="0.25">
      <c r="A145" s="1" t="s">
        <v>156</v>
      </c>
      <c r="B145" s="10" t="s">
        <v>157</v>
      </c>
      <c r="C145" s="38">
        <v>117804298</v>
      </c>
      <c r="D145" s="38">
        <v>71304220</v>
      </c>
      <c r="E145" s="38"/>
      <c r="F145" s="38"/>
      <c r="G145" s="38"/>
      <c r="H145" s="9">
        <f>SUM(C145:G145)</f>
        <v>189108518</v>
      </c>
      <c r="I145" s="8"/>
    </row>
    <row r="146" spans="1:9" x14ac:dyDescent="0.25">
      <c r="A146" s="1" t="s">
        <v>158</v>
      </c>
      <c r="B146" s="10" t="s">
        <v>159</v>
      </c>
      <c r="C146" s="38">
        <v>15355115</v>
      </c>
      <c r="D146" s="38">
        <v>3414828</v>
      </c>
      <c r="E146" s="38"/>
      <c r="F146" s="38"/>
      <c r="G146" s="38"/>
      <c r="H146" s="8">
        <f>SUM(C146:G146)</f>
        <v>18769943</v>
      </c>
      <c r="I146" s="8"/>
    </row>
    <row r="147" spans="1:9" x14ac:dyDescent="0.25">
      <c r="A147" s="1"/>
      <c r="B147" s="1"/>
      <c r="C147" s="38"/>
      <c r="D147" s="38"/>
      <c r="E147" s="38"/>
      <c r="F147" s="38"/>
      <c r="G147" s="38"/>
      <c r="H147" s="8"/>
      <c r="I147" s="8"/>
    </row>
    <row r="148" spans="1:9" x14ac:dyDescent="0.25">
      <c r="A148" s="1" t="s">
        <v>160</v>
      </c>
      <c r="B148" s="1"/>
      <c r="C148" s="38">
        <v>5217713499</v>
      </c>
      <c r="D148" s="38">
        <v>1699096921</v>
      </c>
      <c r="E148" s="38"/>
      <c r="F148" s="38"/>
      <c r="G148" s="38"/>
      <c r="H148" s="1"/>
      <c r="I148" s="8">
        <f>SUM(C148:G148)</f>
        <v>6916810420</v>
      </c>
    </row>
    <row r="149" spans="1:9" x14ac:dyDescent="0.25">
      <c r="A149" s="1" t="s">
        <v>161</v>
      </c>
      <c r="B149" s="10" t="s">
        <v>67</v>
      </c>
      <c r="C149" s="38">
        <v>2667575697</v>
      </c>
      <c r="D149" s="38">
        <v>1037794898</v>
      </c>
      <c r="E149" s="38"/>
      <c r="F149" s="38"/>
      <c r="G149" s="38"/>
      <c r="H149" s="8">
        <f>SUM(C149:G149)</f>
        <v>3705370595</v>
      </c>
      <c r="I149" s="8"/>
    </row>
    <row r="150" spans="1:9" ht="15.6" x14ac:dyDescent="0.25">
      <c r="A150" s="1" t="s">
        <v>211</v>
      </c>
      <c r="B150" s="10" t="s">
        <v>162</v>
      </c>
      <c r="C150" s="38">
        <v>30587771</v>
      </c>
      <c r="D150" s="38">
        <v>17674081</v>
      </c>
      <c r="E150" s="38"/>
      <c r="F150" s="38"/>
      <c r="G150" s="38"/>
      <c r="H150" s="8">
        <f>SUM(C150:G150)</f>
        <v>48261852</v>
      </c>
      <c r="I150" s="8"/>
    </row>
    <row r="151" spans="1:9" x14ac:dyDescent="0.25">
      <c r="A151" s="1" t="s">
        <v>163</v>
      </c>
      <c r="B151" s="10" t="s">
        <v>164</v>
      </c>
      <c r="C151" s="38">
        <v>61827690</v>
      </c>
      <c r="D151" s="38">
        <v>30011929</v>
      </c>
      <c r="E151" s="38"/>
      <c r="F151" s="38"/>
      <c r="G151" s="38"/>
      <c r="H151" s="8">
        <f>SUM(C151:G151)</f>
        <v>91839619</v>
      </c>
      <c r="I151" s="8"/>
    </row>
    <row r="152" spans="1:9" x14ac:dyDescent="0.25">
      <c r="A152" s="1"/>
      <c r="B152" s="10"/>
      <c r="C152" s="38"/>
      <c r="D152" s="38"/>
      <c r="E152" s="38"/>
      <c r="F152" s="38"/>
      <c r="G152" s="38"/>
      <c r="H152" s="8"/>
      <c r="I152" s="8"/>
    </row>
    <row r="153" spans="1:9" x14ac:dyDescent="0.25">
      <c r="A153" s="6" t="s">
        <v>165</v>
      </c>
      <c r="B153" s="1"/>
      <c r="C153" s="38">
        <v>168225850</v>
      </c>
      <c r="D153" s="38">
        <v>119726438</v>
      </c>
      <c r="E153" s="38"/>
      <c r="F153" s="38"/>
      <c r="G153" s="38"/>
      <c r="H153" s="1"/>
      <c r="I153" s="8">
        <f>SUM(C153:G153)</f>
        <v>287952288</v>
      </c>
    </row>
    <row r="154" spans="1:9" x14ac:dyDescent="0.25">
      <c r="A154" s="1" t="s">
        <v>166</v>
      </c>
      <c r="B154" s="10" t="s">
        <v>28</v>
      </c>
      <c r="C154" s="38">
        <v>57391441</v>
      </c>
      <c r="D154" s="38">
        <v>36888528</v>
      </c>
      <c r="E154" s="38"/>
      <c r="F154" s="38"/>
      <c r="G154" s="38"/>
      <c r="H154" s="8">
        <f>SUM(C154:G154)</f>
        <v>94279969</v>
      </c>
      <c r="I154" s="8"/>
    </row>
    <row r="155" spans="1:9" x14ac:dyDescent="0.25">
      <c r="A155" s="1" t="s">
        <v>167</v>
      </c>
      <c r="B155" s="10" t="s">
        <v>168</v>
      </c>
      <c r="C155" s="38">
        <v>3954345</v>
      </c>
      <c r="D155" s="38">
        <v>1410988</v>
      </c>
      <c r="E155" s="38"/>
      <c r="F155" s="38"/>
      <c r="G155" s="38"/>
      <c r="H155" s="8">
        <f>SUM(C155:G155)</f>
        <v>5365333</v>
      </c>
      <c r="I155" s="8"/>
    </row>
    <row r="156" spans="1:9" x14ac:dyDescent="0.25">
      <c r="A156" s="1" t="s">
        <v>169</v>
      </c>
      <c r="B156" s="10" t="s">
        <v>170</v>
      </c>
      <c r="C156" s="38">
        <v>40585800</v>
      </c>
      <c r="D156" s="38">
        <v>21519865</v>
      </c>
      <c r="E156" s="38"/>
      <c r="F156" s="38"/>
      <c r="G156" s="38"/>
      <c r="H156" s="8">
        <f>SUM(C156:G156)</f>
        <v>62105665</v>
      </c>
      <c r="I156" s="8"/>
    </row>
    <row r="157" spans="1:9" x14ac:dyDescent="0.25">
      <c r="A157" s="1"/>
      <c r="B157" s="1"/>
      <c r="C157" s="7"/>
      <c r="D157" s="7"/>
      <c r="E157" s="7"/>
      <c r="F157" s="7"/>
      <c r="G157" s="7"/>
      <c r="H157" s="8"/>
      <c r="I157" s="8"/>
    </row>
    <row r="158" spans="1:9" x14ac:dyDescent="0.25">
      <c r="A158" s="27"/>
      <c r="B158" s="28"/>
      <c r="C158" s="28"/>
      <c r="D158" s="28"/>
      <c r="E158" s="28"/>
      <c r="F158" s="28"/>
      <c r="G158" s="28"/>
      <c r="H158" s="29" t="s">
        <v>0</v>
      </c>
      <c r="I158" s="53" t="s">
        <v>0</v>
      </c>
    </row>
    <row r="159" spans="1:9" x14ac:dyDescent="0.25">
      <c r="A159" s="30"/>
      <c r="B159" s="54"/>
      <c r="C159" s="55" t="s">
        <v>1</v>
      </c>
      <c r="D159" s="55" t="s">
        <v>2</v>
      </c>
      <c r="E159" s="54" t="s">
        <v>3</v>
      </c>
      <c r="F159" s="54"/>
      <c r="G159" s="55" t="s">
        <v>4</v>
      </c>
      <c r="H159" s="55" t="s">
        <v>5</v>
      </c>
      <c r="I159" s="56" t="s">
        <v>6</v>
      </c>
    </row>
    <row r="160" spans="1:9" x14ac:dyDescent="0.25">
      <c r="A160" s="31" t="s">
        <v>7</v>
      </c>
      <c r="B160" s="32" t="s">
        <v>8</v>
      </c>
      <c r="C160" s="32" t="s">
        <v>9</v>
      </c>
      <c r="D160" s="32" t="s">
        <v>9</v>
      </c>
      <c r="E160" s="32" t="s">
        <v>10</v>
      </c>
      <c r="F160" s="32" t="s">
        <v>11</v>
      </c>
      <c r="G160" s="32" t="s">
        <v>10</v>
      </c>
      <c r="H160" s="32" t="s">
        <v>9</v>
      </c>
      <c r="I160" s="57" t="s">
        <v>9</v>
      </c>
    </row>
    <row r="161" spans="1:9" x14ac:dyDescent="0.25">
      <c r="A161" s="6" t="s">
        <v>171</v>
      </c>
      <c r="B161" s="1"/>
      <c r="C161" s="38">
        <v>125645714</v>
      </c>
      <c r="D161" s="38">
        <v>115744886</v>
      </c>
      <c r="E161" s="38"/>
      <c r="F161" s="38"/>
      <c r="G161" s="38"/>
      <c r="H161" s="1"/>
      <c r="I161" s="8">
        <f>SUM(C161:G161)</f>
        <v>241390600</v>
      </c>
    </row>
    <row r="162" spans="1:9" x14ac:dyDescent="0.25">
      <c r="A162" s="1" t="s">
        <v>172</v>
      </c>
      <c r="B162" s="10" t="s">
        <v>14</v>
      </c>
      <c r="C162" s="38">
        <v>3750818</v>
      </c>
      <c r="D162" s="38">
        <v>2668768</v>
      </c>
      <c r="E162" s="38"/>
      <c r="F162" s="38"/>
      <c r="G162" s="38"/>
      <c r="H162" s="8">
        <f>SUM(C162:G162)</f>
        <v>6419586</v>
      </c>
      <c r="I162" s="8"/>
    </row>
    <row r="163" spans="1:9" x14ac:dyDescent="0.25">
      <c r="A163" s="1" t="s">
        <v>173</v>
      </c>
      <c r="B163" s="10" t="s">
        <v>23</v>
      </c>
      <c r="C163" s="38">
        <v>70004048</v>
      </c>
      <c r="D163" s="38">
        <v>34458908</v>
      </c>
      <c r="E163" s="38"/>
      <c r="F163" s="38"/>
      <c r="G163" s="38"/>
      <c r="H163" s="8">
        <f>SUM(C163:G163)</f>
        <v>104462956</v>
      </c>
      <c r="I163" s="8"/>
    </row>
    <row r="164" spans="1:9" x14ac:dyDescent="0.25">
      <c r="A164" s="1"/>
      <c r="B164" s="1"/>
      <c r="C164" s="42"/>
      <c r="D164" s="42"/>
      <c r="E164" s="42"/>
      <c r="F164" s="42"/>
      <c r="G164" s="42"/>
      <c r="H164" s="1"/>
      <c r="I164" s="1"/>
    </row>
    <row r="165" spans="1:9" x14ac:dyDescent="0.25">
      <c r="A165" s="6" t="s">
        <v>174</v>
      </c>
      <c r="B165" s="1"/>
      <c r="C165" s="38">
        <v>809735792</v>
      </c>
      <c r="D165" s="38">
        <v>516709271</v>
      </c>
      <c r="E165" s="38"/>
      <c r="F165" s="38"/>
      <c r="G165" s="38"/>
      <c r="H165" s="1"/>
      <c r="I165" s="8">
        <f>SUM(C165:G165)</f>
        <v>1326445063</v>
      </c>
    </row>
    <row r="166" spans="1:9" x14ac:dyDescent="0.25">
      <c r="A166" s="1" t="s">
        <v>175</v>
      </c>
      <c r="B166" s="10" t="s">
        <v>176</v>
      </c>
      <c r="C166" s="38">
        <v>16987542</v>
      </c>
      <c r="D166" s="38">
        <v>7043323</v>
      </c>
      <c r="E166" s="38"/>
      <c r="F166" s="38"/>
      <c r="G166" s="38"/>
      <c r="H166" s="8">
        <f>SUM(C166:G166)</f>
        <v>24030865</v>
      </c>
      <c r="I166" s="8"/>
    </row>
    <row r="167" spans="1:9" x14ac:dyDescent="0.25">
      <c r="A167" s="1" t="s">
        <v>177</v>
      </c>
      <c r="B167" s="10" t="s">
        <v>178</v>
      </c>
      <c r="C167" s="38">
        <v>32390996</v>
      </c>
      <c r="D167" s="38">
        <v>20770362</v>
      </c>
      <c r="E167" s="38"/>
      <c r="F167" s="38"/>
      <c r="G167" s="38"/>
      <c r="H167" s="8">
        <f>SUM(C167:G167)</f>
        <v>53161358</v>
      </c>
      <c r="I167" s="8"/>
    </row>
    <row r="168" spans="1:9" x14ac:dyDescent="0.25">
      <c r="A168" s="1" t="s">
        <v>179</v>
      </c>
      <c r="B168" s="10" t="s">
        <v>23</v>
      </c>
      <c r="C168" s="38">
        <v>150494385</v>
      </c>
      <c r="D168" s="38">
        <v>152866077</v>
      </c>
      <c r="E168" s="38"/>
      <c r="F168" s="38"/>
      <c r="G168" s="38"/>
      <c r="H168" s="8">
        <f>SUM(C168:G168)</f>
        <v>303360462</v>
      </c>
      <c r="I168" s="8"/>
    </row>
    <row r="169" spans="1:9" x14ac:dyDescent="0.25">
      <c r="A169" s="1" t="s">
        <v>180</v>
      </c>
      <c r="B169" s="10" t="s">
        <v>181</v>
      </c>
      <c r="C169" s="38">
        <v>28320312</v>
      </c>
      <c r="D169" s="38">
        <v>35964084</v>
      </c>
      <c r="E169" s="38"/>
      <c r="F169" s="38"/>
      <c r="G169" s="38"/>
      <c r="H169" s="8">
        <f>SUM(C169:G169)</f>
        <v>64284396</v>
      </c>
      <c r="I169" s="8"/>
    </row>
    <row r="170" spans="1:9" x14ac:dyDescent="0.25">
      <c r="A170" s="1"/>
      <c r="B170" s="1"/>
      <c r="C170" s="38"/>
      <c r="D170" s="38"/>
      <c r="E170" s="38"/>
      <c r="F170" s="38"/>
      <c r="G170" s="38"/>
      <c r="H170" s="8"/>
      <c r="I170" s="8"/>
    </row>
    <row r="171" spans="1:9" x14ac:dyDescent="0.25">
      <c r="A171" s="1" t="s">
        <v>182</v>
      </c>
      <c r="B171" s="1"/>
      <c r="C171" s="38">
        <v>151067820</v>
      </c>
      <c r="D171" s="38">
        <v>175964717</v>
      </c>
      <c r="E171" s="38"/>
      <c r="F171" s="38"/>
      <c r="G171" s="38"/>
      <c r="H171" s="1"/>
      <c r="I171" s="8">
        <f>SUM(C171:G171)</f>
        <v>327032537</v>
      </c>
    </row>
    <row r="172" spans="1:9" x14ac:dyDescent="0.25">
      <c r="A172" s="1" t="s">
        <v>183</v>
      </c>
      <c r="B172" s="10" t="s">
        <v>63</v>
      </c>
      <c r="C172" s="38">
        <v>372271</v>
      </c>
      <c r="D172" s="38">
        <v>496393</v>
      </c>
      <c r="E172" s="38"/>
      <c r="F172" s="38"/>
      <c r="G172" s="38"/>
      <c r="H172" s="8">
        <f>SUM(C172:G172)</f>
        <v>868664</v>
      </c>
      <c r="I172" s="8"/>
    </row>
    <row r="173" spans="1:9" x14ac:dyDescent="0.25">
      <c r="A173" s="1" t="s">
        <v>184</v>
      </c>
      <c r="B173" s="10" t="s">
        <v>103</v>
      </c>
      <c r="C173" s="38">
        <v>6185379</v>
      </c>
      <c r="D173" s="38">
        <v>17309837</v>
      </c>
      <c r="E173" s="38"/>
      <c r="F173" s="38"/>
      <c r="G173" s="38"/>
      <c r="H173" s="8">
        <f>SUM(C173:G173)</f>
        <v>23495216</v>
      </c>
      <c r="I173" s="8"/>
    </row>
    <row r="174" spans="1:9" x14ac:dyDescent="0.25">
      <c r="A174" s="1" t="s">
        <v>185</v>
      </c>
      <c r="B174" s="10" t="s">
        <v>26</v>
      </c>
      <c r="C174" s="38">
        <v>15423246</v>
      </c>
      <c r="D174" s="38">
        <v>23810105</v>
      </c>
      <c r="E174" s="38"/>
      <c r="F174" s="38"/>
      <c r="G174" s="38"/>
      <c r="H174" s="8">
        <f>SUM(C174:G174)</f>
        <v>39233351</v>
      </c>
      <c r="I174" s="8"/>
    </row>
    <row r="175" spans="1:9" x14ac:dyDescent="0.25">
      <c r="A175" s="1" t="s">
        <v>186</v>
      </c>
      <c r="B175" s="10" t="s">
        <v>105</v>
      </c>
      <c r="C175" s="38">
        <v>5716312</v>
      </c>
      <c r="D175" s="38">
        <v>3501064</v>
      </c>
      <c r="E175" s="38"/>
      <c r="F175" s="38"/>
      <c r="G175" s="38"/>
      <c r="H175" s="8">
        <f>SUM(C175:G175)</f>
        <v>9217376</v>
      </c>
      <c r="I175" s="8"/>
    </row>
    <row r="176" spans="1:9" x14ac:dyDescent="0.25">
      <c r="A176" s="1" t="s">
        <v>187</v>
      </c>
      <c r="B176" s="10" t="s">
        <v>188</v>
      </c>
      <c r="C176" s="38">
        <v>793719</v>
      </c>
      <c r="D176" s="38">
        <v>558100</v>
      </c>
      <c r="E176" s="38"/>
      <c r="F176" s="38"/>
      <c r="G176" s="38"/>
      <c r="H176" s="8">
        <f>SUM(C176:G176)</f>
        <v>1351819</v>
      </c>
      <c r="I176" s="8"/>
    </row>
    <row r="177" spans="1:10" x14ac:dyDescent="0.25">
      <c r="A177" s="1"/>
      <c r="B177" s="1"/>
      <c r="C177" s="43"/>
      <c r="D177" s="43"/>
      <c r="E177" s="43"/>
      <c r="F177" s="43"/>
      <c r="G177" s="43"/>
      <c r="H177" s="1"/>
      <c r="I177" s="1"/>
    </row>
    <row r="178" spans="1:10" x14ac:dyDescent="0.25">
      <c r="A178" s="1" t="s">
        <v>189</v>
      </c>
      <c r="B178" s="1"/>
      <c r="C178" s="38">
        <v>31827335</v>
      </c>
      <c r="D178" s="38">
        <v>99572935</v>
      </c>
      <c r="E178" s="38">
        <v>21779814.969999999</v>
      </c>
      <c r="F178" s="38">
        <v>4022494.33</v>
      </c>
      <c r="G178" s="38"/>
      <c r="H178" s="6"/>
      <c r="I178" s="9">
        <f>SUM(C178:G178)</f>
        <v>157202579.30000001</v>
      </c>
    </row>
    <row r="179" spans="1:10" x14ac:dyDescent="0.25">
      <c r="A179" s="1" t="s">
        <v>190</v>
      </c>
      <c r="B179" s="10" t="s">
        <v>23</v>
      </c>
      <c r="C179" s="38">
        <v>15491099</v>
      </c>
      <c r="D179" s="38">
        <v>11081866</v>
      </c>
      <c r="E179" s="38"/>
      <c r="F179" s="38"/>
      <c r="G179" s="38"/>
      <c r="H179" s="8">
        <f>SUM(C179:G179)</f>
        <v>26572965</v>
      </c>
      <c r="I179" s="8"/>
    </row>
    <row r="180" spans="1:10" x14ac:dyDescent="0.25">
      <c r="A180" s="1" t="s">
        <v>191</v>
      </c>
      <c r="B180" s="10" t="s">
        <v>192</v>
      </c>
      <c r="C180" s="38">
        <v>688736</v>
      </c>
      <c r="D180" s="38">
        <v>1210841</v>
      </c>
      <c r="E180" s="38"/>
      <c r="F180" s="38"/>
      <c r="G180" s="38"/>
      <c r="H180" s="8">
        <f>SUM(C180:G180)</f>
        <v>1899577</v>
      </c>
      <c r="I180" s="8"/>
    </row>
    <row r="181" spans="1:10" x14ac:dyDescent="0.25">
      <c r="A181" s="1" t="s">
        <v>193</v>
      </c>
      <c r="B181" s="10" t="s">
        <v>194</v>
      </c>
      <c r="C181" s="38">
        <v>406716</v>
      </c>
      <c r="D181" s="38">
        <v>713468</v>
      </c>
      <c r="E181" s="38"/>
      <c r="F181" s="38"/>
      <c r="G181" s="38"/>
      <c r="H181" s="8">
        <f>SUM(C181:G181)</f>
        <v>1120184</v>
      </c>
      <c r="I181" s="8"/>
    </row>
    <row r="182" spans="1:10" x14ac:dyDescent="0.25">
      <c r="A182" s="1" t="s">
        <v>195</v>
      </c>
      <c r="B182" s="10" t="s">
        <v>196</v>
      </c>
      <c r="C182" s="38">
        <v>116246</v>
      </c>
      <c r="D182" s="38">
        <v>286288</v>
      </c>
      <c r="E182" s="38"/>
      <c r="F182" s="38"/>
      <c r="G182" s="38"/>
      <c r="H182" s="8">
        <f>SUM(C182:G182)</f>
        <v>402534</v>
      </c>
      <c r="I182" s="8"/>
    </row>
    <row r="183" spans="1:10" x14ac:dyDescent="0.25">
      <c r="A183" s="1"/>
      <c r="B183" s="1"/>
      <c r="C183" s="38"/>
      <c r="D183" s="38"/>
      <c r="E183" s="38"/>
      <c r="F183" s="38"/>
      <c r="G183" s="38"/>
      <c r="H183" s="8"/>
      <c r="I183" s="8"/>
    </row>
    <row r="184" spans="1:10" x14ac:dyDescent="0.25">
      <c r="A184" s="1" t="s">
        <v>197</v>
      </c>
      <c r="B184" s="1"/>
      <c r="C184" s="38">
        <v>862061802</v>
      </c>
      <c r="D184" s="38">
        <v>379639643</v>
      </c>
      <c r="E184" s="38"/>
      <c r="F184" s="38"/>
      <c r="G184" s="38"/>
      <c r="H184" s="1"/>
      <c r="I184" s="8">
        <f>SUM(C184:G184)</f>
        <v>1241701445</v>
      </c>
    </row>
    <row r="185" spans="1:10" x14ac:dyDescent="0.25">
      <c r="A185" s="1" t="s">
        <v>198</v>
      </c>
      <c r="B185" s="10" t="s">
        <v>54</v>
      </c>
      <c r="C185" s="38">
        <v>63929055</v>
      </c>
      <c r="D185" s="38">
        <v>63819545</v>
      </c>
      <c r="E185" s="38"/>
      <c r="F185" s="38"/>
      <c r="G185" s="38"/>
      <c r="H185" s="8">
        <f>SUM(C185:G185)</f>
        <v>127748600</v>
      </c>
      <c r="I185" s="8"/>
    </row>
    <row r="186" spans="1:10" x14ac:dyDescent="0.25">
      <c r="A186" s="1" t="s">
        <v>199</v>
      </c>
      <c r="B186" s="10" t="s">
        <v>200</v>
      </c>
      <c r="C186" s="38">
        <v>65091723</v>
      </c>
      <c r="D186" s="38">
        <v>13711989</v>
      </c>
      <c r="E186" s="38"/>
      <c r="F186" s="38"/>
      <c r="G186" s="38"/>
      <c r="H186" s="8">
        <f>SUM(C186:G186)</f>
        <v>78803712</v>
      </c>
      <c r="I186" s="8"/>
    </row>
    <row r="187" spans="1:10" x14ac:dyDescent="0.25">
      <c r="A187" s="1" t="s">
        <v>201</v>
      </c>
      <c r="B187" s="10" t="s">
        <v>23</v>
      </c>
      <c r="C187" s="46">
        <v>230098268</v>
      </c>
      <c r="D187" s="46">
        <v>91571960</v>
      </c>
      <c r="E187" s="46"/>
      <c r="F187" s="46"/>
      <c r="G187" s="46"/>
      <c r="H187" s="8">
        <f>SUM(C187:G187)</f>
        <v>321670228</v>
      </c>
      <c r="I187" s="8"/>
    </row>
    <row r="188" spans="1:10" x14ac:dyDescent="0.25">
      <c r="A188" s="1" t="s">
        <v>202</v>
      </c>
      <c r="B188" s="10" t="s">
        <v>203</v>
      </c>
      <c r="C188" s="46">
        <v>46777667</v>
      </c>
      <c r="D188" s="46">
        <v>5866599</v>
      </c>
      <c r="E188" s="46"/>
      <c r="F188" s="46"/>
      <c r="G188" s="46"/>
      <c r="H188" s="8">
        <f>SUM(C188:G188)</f>
        <v>52644266</v>
      </c>
      <c r="I188" s="16"/>
    </row>
    <row r="189" spans="1:10" x14ac:dyDescent="0.25">
      <c r="A189" s="33" t="s">
        <v>204</v>
      </c>
      <c r="B189" s="28" t="s">
        <v>205</v>
      </c>
      <c r="C189" s="34">
        <f>C8+C15+C18+C24+C28+C36+C42+C45+C56+C62+C68+C72+C76+C80+C87+C94+C96+C100+C103+C108+C113+C119+C123+C130+C138+C144+C148+C153+C161+C165+C171+C178+C184</f>
        <v>30265867088</v>
      </c>
      <c r="D189" s="34">
        <f>D8+D15+D18+D24+D28+D36+D42+D45+D56+D62+D68+D72+D76+D80+D87+D94+D96+D100+D103+D108+D113+D119+D123+D130+D138+D144+D148+D153+D161+D165+D171+D178+D184</f>
        <v>16594029956</v>
      </c>
      <c r="E189" s="34">
        <f>SUM(E8:E187)-E57-E58-E81-E82-E83-E139-E140-E141</f>
        <v>4883557301.46</v>
      </c>
      <c r="F189" s="34">
        <f>SUM(F8:F187)-F57-F58-F81-F82-F83-F139-F140-F141</f>
        <v>985167547.44000018</v>
      </c>
      <c r="G189" s="34">
        <f>G8+G15+G18+G24+G28+G36+G42+G45+G56+G62+G68+G72+G76+G80+G87+G94+G96+G100+G103+G108+G113+G119+G123+G130+G138+G144+G148+G153+G161+G165+G171+G178+G184</f>
        <v>117476603</v>
      </c>
      <c r="H189" s="28"/>
      <c r="I189" s="58">
        <f>SUM(I8:I184)</f>
        <v>52846098495.899994</v>
      </c>
      <c r="J189" s="17"/>
    </row>
    <row r="190" spans="1:10" x14ac:dyDescent="0.25">
      <c r="A190" s="35" t="s">
        <v>204</v>
      </c>
      <c r="B190" s="36" t="s">
        <v>206</v>
      </c>
      <c r="C190" s="37">
        <f>SUM(C8:C188)-C189</f>
        <v>20012509950</v>
      </c>
      <c r="D190" s="37">
        <f>SUM(D8:D188)-D189</f>
        <v>9081178801</v>
      </c>
      <c r="E190" s="37">
        <f>SUM(E8:E188)-E189</f>
        <v>81469500.479999542</v>
      </c>
      <c r="F190" s="37">
        <f>SUM(F8:F188)-F189</f>
        <v>16184499.889999986</v>
      </c>
      <c r="G190" s="37">
        <f>SUM(G8:G188)-G189</f>
        <v>0</v>
      </c>
      <c r="H190" s="37">
        <f>SUM(H8:H188)</f>
        <v>29191342751.369995</v>
      </c>
      <c r="I190" s="59"/>
    </row>
    <row r="191" spans="1:10" x14ac:dyDescent="0.25">
      <c r="A191" s="18"/>
      <c r="B191" s="18"/>
      <c r="C191" s="18"/>
      <c r="D191" s="19"/>
      <c r="E191" s="1"/>
      <c r="F191" s="1"/>
      <c r="G191" s="8" t="s">
        <v>213</v>
      </c>
      <c r="H191" s="8">
        <f>+G190+F190+E190+D190+C190</f>
        <v>29191342751.369999</v>
      </c>
      <c r="I191" s="1"/>
    </row>
    <row r="192" spans="1:10" x14ac:dyDescent="0.25">
      <c r="A192" s="18"/>
      <c r="B192" s="18"/>
      <c r="C192" s="18"/>
      <c r="D192" s="19"/>
      <c r="E192" s="1"/>
      <c r="F192" s="1"/>
      <c r="G192" s="8" t="s">
        <v>214</v>
      </c>
      <c r="H192" s="17">
        <f>+C189+D189+E189+F189+G189</f>
        <v>52846098495.900002</v>
      </c>
      <c r="I192" s="1"/>
    </row>
    <row r="193" spans="1:9" x14ac:dyDescent="0.25">
      <c r="A193" s="18"/>
      <c r="B193" s="18"/>
      <c r="C193" s="18"/>
      <c r="D193" s="19"/>
      <c r="E193" s="1"/>
      <c r="F193" s="1"/>
      <c r="G193" s="8"/>
      <c r="H193" s="8"/>
      <c r="I193" s="1"/>
    </row>
    <row r="194" spans="1:9" ht="15.6" x14ac:dyDescent="0.25">
      <c r="A194" s="3" t="s">
        <v>209</v>
      </c>
      <c r="B194" s="3" t="s">
        <v>210</v>
      </c>
    </row>
    <row r="195" spans="1:9" ht="15.6" x14ac:dyDescent="0.25">
      <c r="B195" s="3" t="s">
        <v>212</v>
      </c>
      <c r="C195" s="20"/>
      <c r="D195" s="20"/>
      <c r="E195" s="20"/>
    </row>
    <row r="200" spans="1:9" x14ac:dyDescent="0.25">
      <c r="C200" s="20"/>
      <c r="D200" s="20"/>
      <c r="E200" s="20"/>
    </row>
    <row r="203" spans="1:9" x14ac:dyDescent="0.25">
      <c r="E203" s="20"/>
    </row>
  </sheetData>
  <pageMargins left="0.5" right="0.5" top="1" bottom="0.5" header="0.5" footer="0.25"/>
  <pageSetup scale="75" orientation="landscape" r:id="rId1"/>
  <headerFooter alignWithMargins="0">
    <oddHeader>&amp;C&amp;"Arial,Bold"&amp;14Final Valuation Data
2011-2012</oddHeader>
    <oddFooter>&amp;C&amp;"Arial,Bold"&amp;8Page &amp;P of &amp;N</oddFooter>
  </headerFooter>
  <rowBreaks count="3" manualBreakCount="3">
    <brk id="51" max="16383" man="1"/>
    <brk id="104" max="16383" man="1"/>
    <brk id="1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Valuations</vt:lpstr>
      <vt:lpstr>'Final Valuations'!Print_Area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J. Montoya</dc:creator>
  <cp:lastModifiedBy>Brenda Suazo-Giles</cp:lastModifiedBy>
  <cp:lastPrinted>2012-01-04T20:47:51Z</cp:lastPrinted>
  <dcterms:created xsi:type="dcterms:W3CDTF">2011-08-17T16:04:41Z</dcterms:created>
  <dcterms:modified xsi:type="dcterms:W3CDTF">2012-01-04T20:47:56Z</dcterms:modified>
</cp:coreProperties>
</file>