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Website Files\"/>
    </mc:Choice>
  </mc:AlternateContent>
  <bookViews>
    <workbookView xWindow="0" yWindow="0" windowWidth="28800" windowHeight="15180"/>
  </bookViews>
  <sheets>
    <sheet name="Debt Service Rate Setting" sheetId="1" r:id="rId1"/>
  </sheets>
  <externalReferences>
    <externalReference r:id="rId2"/>
  </externalReferences>
  <definedNames>
    <definedName name="\h">'[1]GO DEBT SUMMARY'!#REF!</definedName>
    <definedName name="\i">'[1]GO DEBT SUMMARY'!#REF!</definedName>
    <definedName name="\k">'[1]GO DEBT SUMMARY'!#REF!</definedName>
    <definedName name="\l">'[1]GO DEBT SUMMARY'!#REF!</definedName>
    <definedName name="\m">'[1]GO DEBT SUMMARY'!#REF!</definedName>
    <definedName name="_C">#REF!</definedName>
    <definedName name="_cTest">#REF!</definedName>
    <definedName name="A">#REF!</definedName>
    <definedName name="AL">[1]Taos!$N$5</definedName>
    <definedName name="B">#REF!</definedName>
    <definedName name="G">[1]Taos!$U$5</definedName>
    <definedName name="MAINPT">'[1]GO DEBT SUMMARY'!#REF!</definedName>
    <definedName name="_xlnm.Print_Area">#REF!</definedName>
    <definedName name="_xlnm.Print_Titles" localSheetId="0">'Debt Service Rate Setting'!$1:$4</definedName>
    <definedName name="_xlnm.Print_Titles">#REF!</definedName>
    <definedName name="Print_Titles_MI">'[1]GO DEBT SUMMARY'!$A$1:$IV$5,'[1]GO DEBT SUMMARY'!$A$1:$B$65536</definedName>
    <definedName name="SIDELABEL">'[1]GO DEBT SUMMARY'!#REF!</definedName>
    <definedName name="teast">'[1]GO DEBT SUMMARY'!#REF!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2" i="1" l="1"/>
  <c r="G193" i="1"/>
  <c r="I119" i="1"/>
  <c r="I94" i="1"/>
  <c r="I113" i="1"/>
  <c r="I8" i="1"/>
  <c r="I16" i="1"/>
  <c r="I18" i="1"/>
  <c r="I19" i="1"/>
  <c r="I25" i="1"/>
  <c r="I28" i="1"/>
  <c r="I29" i="1"/>
  <c r="I36" i="1"/>
  <c r="I37" i="1"/>
  <c r="I43" i="1"/>
  <c r="I46" i="1"/>
  <c r="I56" i="1"/>
  <c r="I62" i="1"/>
  <c r="I68" i="1"/>
  <c r="I72" i="1"/>
  <c r="I76" i="1"/>
  <c r="I80" i="1"/>
  <c r="I87" i="1"/>
  <c r="I96" i="1"/>
  <c r="I100" i="1"/>
  <c r="I103" i="1"/>
  <c r="I108" i="1"/>
  <c r="I123" i="1"/>
  <c r="I130" i="1"/>
  <c r="I139" i="1"/>
  <c r="I145" i="1"/>
  <c r="I149" i="1"/>
  <c r="I155" i="1"/>
  <c r="I163" i="1"/>
  <c r="I167" i="1"/>
  <c r="I173" i="1"/>
  <c r="I180" i="1"/>
  <c r="I186" i="1"/>
  <c r="I192" i="1"/>
  <c r="H58" i="1"/>
  <c r="H137" i="1"/>
  <c r="H9" i="1"/>
  <c r="H10" i="1"/>
  <c r="H11" i="1"/>
  <c r="H12" i="1"/>
  <c r="H13" i="1"/>
  <c r="H17" i="1"/>
  <c r="H20" i="1"/>
  <c r="H21" i="1"/>
  <c r="H22" i="1"/>
  <c r="H23" i="1"/>
  <c r="H26" i="1"/>
  <c r="H27" i="1"/>
  <c r="H30" i="1"/>
  <c r="H31" i="1"/>
  <c r="H32" i="1"/>
  <c r="H33" i="1"/>
  <c r="H34" i="1"/>
  <c r="H35" i="1"/>
  <c r="H38" i="1"/>
  <c r="H39" i="1"/>
  <c r="H40" i="1"/>
  <c r="H41" i="1"/>
  <c r="H44" i="1"/>
  <c r="H47" i="1"/>
  <c r="H48" i="1"/>
  <c r="H49" i="1"/>
  <c r="H50" i="1"/>
  <c r="H54" i="1"/>
  <c r="H57" i="1"/>
  <c r="H59" i="1"/>
  <c r="H60" i="1"/>
  <c r="H63" i="1"/>
  <c r="H64" i="1"/>
  <c r="H65" i="1"/>
  <c r="H66" i="1"/>
  <c r="H69" i="1"/>
  <c r="H70" i="1"/>
  <c r="H73" i="1"/>
  <c r="H74" i="1"/>
  <c r="H77" i="1"/>
  <c r="H78" i="1"/>
  <c r="H81" i="1"/>
  <c r="H82" i="1"/>
  <c r="H83" i="1"/>
  <c r="H84" i="1"/>
  <c r="H85" i="1"/>
  <c r="H88" i="1"/>
  <c r="H89" i="1"/>
  <c r="H90" i="1"/>
  <c r="H91" i="1"/>
  <c r="H92" i="1"/>
  <c r="H97" i="1"/>
  <c r="H98" i="1"/>
  <c r="H101" i="1"/>
  <c r="H104" i="1"/>
  <c r="H109" i="1"/>
  <c r="H110" i="1"/>
  <c r="H111" i="1"/>
  <c r="H114" i="1"/>
  <c r="H115" i="1"/>
  <c r="H116" i="1"/>
  <c r="H117" i="1"/>
  <c r="H120" i="1"/>
  <c r="H121" i="1"/>
  <c r="H124" i="1"/>
  <c r="H125" i="1"/>
  <c r="H126" i="1"/>
  <c r="H127" i="1"/>
  <c r="H128" i="1"/>
  <c r="H131" i="1"/>
  <c r="H132" i="1"/>
  <c r="H133" i="1"/>
  <c r="H134" i="1"/>
  <c r="H135" i="1"/>
  <c r="H136" i="1"/>
  <c r="H140" i="1"/>
  <c r="H141" i="1"/>
  <c r="H142" i="1"/>
  <c r="H143" i="1"/>
  <c r="H146" i="1"/>
  <c r="H147" i="1"/>
  <c r="H150" i="1"/>
  <c r="H151" i="1"/>
  <c r="H152" i="1"/>
  <c r="H153" i="1"/>
  <c r="H156" i="1"/>
  <c r="H157" i="1"/>
  <c r="H158" i="1"/>
  <c r="H164" i="1"/>
  <c r="H165" i="1"/>
  <c r="H168" i="1"/>
  <c r="H169" i="1"/>
  <c r="H170" i="1"/>
  <c r="H171" i="1"/>
  <c r="H174" i="1"/>
  <c r="H175" i="1"/>
  <c r="H176" i="1"/>
  <c r="H177" i="1"/>
  <c r="H178" i="1"/>
  <c r="H181" i="1"/>
  <c r="H182" i="1"/>
  <c r="H183" i="1"/>
  <c r="H184" i="1"/>
  <c r="H187" i="1"/>
  <c r="H188" i="1"/>
  <c r="H189" i="1"/>
  <c r="H190" i="1"/>
  <c r="H191" i="1"/>
  <c r="H193" i="1"/>
  <c r="F192" i="1"/>
  <c r="F193" i="1"/>
  <c r="E192" i="1"/>
  <c r="E193" i="1"/>
  <c r="D192" i="1"/>
  <c r="D193" i="1"/>
  <c r="C192" i="1"/>
  <c r="C193" i="1"/>
</calcChain>
</file>

<file path=xl/comments1.xml><?xml version="1.0" encoding="utf-8"?>
<comments xmlns="http://schemas.openxmlformats.org/spreadsheetml/2006/main">
  <authors>
    <author>Jolene Gonzales</author>
    <author>Brenda Suazo-Giles</author>
  </authors>
  <commentList>
    <comment ref="A10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Part of Sandoval County. </t>
        </r>
      </text>
    </comment>
    <comment ref="B104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New number sequence (12-IN) for Wagon Mound. We use to recongize 12-C as Wagon Mound. </t>
        </r>
      </text>
    </comment>
    <comment ref="B134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Includes Bern Co 12-IN-RR (R1-A) abstract for non-res (res is at $0).</t>
        </r>
      </text>
    </comment>
    <comment ref="C152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If a total is needed for Edgewood, you will need to add 8T and 8TA to get the total. </t>
        </r>
      </text>
    </comment>
    <comment ref="G207" authorId="1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Includes 16 IN and 16 OUT.  This total is what should be linked to the GOB Debt Summary Workbook.</t>
        </r>
      </text>
    </comment>
  </commentList>
</comments>
</file>

<file path=xl/sharedStrings.xml><?xml version="1.0" encoding="utf-8"?>
<sst xmlns="http://schemas.openxmlformats.org/spreadsheetml/2006/main" count="325" uniqueCount="220">
  <si>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</si>
  <si>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</si>
  <si>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</si>
  <si>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</si>
  <si>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</si>
  <si>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</si>
  <si>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</si>
  <si>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</si>
  <si>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</si>
  <si>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</si>
  <si>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</si>
  <si>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</si>
  <si>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</si>
  <si>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</si>
  <si>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</si>
  <si>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</si>
  <si>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</si>
  <si>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</si>
  <si>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</si>
  <si>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 xml:space="preserve">            Tijeras</t>
  </si>
  <si>
    <t>12 T</t>
  </si>
  <si>
    <t xml:space="preserve">            Edgewood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</si>
  <si>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</si>
  <si>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</si>
  <si>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</si>
  <si>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</si>
  <si>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</si>
  <si>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</si>
  <si>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</si>
  <si>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</si>
  <si>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</si>
  <si>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</si>
  <si>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</si>
  <si>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</si>
  <si>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</si>
  <si>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</si>
  <si>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</si>
  <si>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</si>
  <si>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</si>
  <si>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</si>
  <si>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</si>
  <si>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</si>
  <si>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</si>
  <si>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</si>
  <si>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</si>
  <si>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</si>
  <si>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</si>
  <si>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</si>
  <si>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</si>
  <si>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</si>
  <si>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</si>
  <si>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</si>
  <si>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</si>
  <si>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</si>
  <si>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</si>
  <si>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</si>
  <si>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</si>
  <si>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</si>
  <si>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</si>
  <si>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</si>
  <si>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</si>
  <si>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</si>
  <si>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</si>
  <si>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</si>
  <si>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</si>
  <si>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>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</si>
  <si>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</si>
  <si>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</si>
  <si>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</si>
  <si>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</si>
  <si>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</si>
  <si>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</si>
  <si>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</si>
  <si>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</si>
  <si>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</si>
  <si>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</si>
  <si>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</si>
  <si>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</si>
  <si>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</si>
  <si>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</si>
  <si>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</si>
  <si>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</si>
  <si>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</si>
  <si>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</si>
  <si>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</si>
  <si>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</si>
  <si>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</si>
  <si>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</si>
  <si>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</si>
  <si>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</si>
  <si>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</si>
  <si>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</si>
  <si>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</si>
  <si>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</si>
  <si>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</si>
  <si>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</si>
  <si>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</si>
  <si>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</si>
  <si>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</si>
  <si>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</si>
  <si>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</si>
  <si>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</si>
  <si>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</si>
  <si>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</si>
  <si>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</si>
  <si>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</si>
  <si>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</si>
  <si>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</si>
  <si>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</si>
  <si>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</si>
  <si>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</si>
  <si>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</si>
  <si>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</si>
  <si>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</si>
  <si>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</si>
  <si>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</si>
  <si>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</si>
  <si>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</si>
  <si>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</si>
  <si>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</si>
  <si>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</si>
  <si>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</si>
  <si>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</si>
  <si>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</si>
  <si>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</si>
  <si>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</si>
  <si>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</si>
  <si>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</si>
  <si>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</si>
  <si>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</si>
  <si>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</si>
  <si>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</si>
  <si>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</si>
  <si>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</si>
  <si>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</si>
  <si>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</si>
  <si>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</si>
  <si>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</si>
  <si>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</si>
  <si>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</si>
  <si>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</si>
  <si>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</si>
  <si>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</si>
  <si>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</si>
  <si>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</si>
  <si>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</si>
  <si>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</si>
  <si>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</si>
  <si>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</si>
  <si>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</si>
  <si>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</si>
  <si>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</si>
  <si>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>2A/2AC</t>
  </si>
  <si>
    <t>1OUT</t>
  </si>
  <si>
    <t>San Juan</t>
  </si>
  <si>
    <t xml:space="preserve">            Aztec</t>
  </si>
  <si>
    <t xml:space="preserve">            Bloomfield</t>
  </si>
  <si>
    <t xml:space="preserve">            Farmington</t>
  </si>
  <si>
    <t xml:space="preserve">            Kirtland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</si>
  <si>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</si>
  <si>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</si>
  <si>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</si>
  <si>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</si>
  <si>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</si>
  <si>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</si>
  <si>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</si>
  <si>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</si>
  <si>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</si>
  <si>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</si>
  <si>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</si>
  <si>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</si>
  <si>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</si>
  <si>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</si>
  <si>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</si>
  <si>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</si>
  <si>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</si>
  <si>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</si>
  <si>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</si>
  <si>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</si>
  <si>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</si>
  <si>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</si>
  <si>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</si>
  <si>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</si>
  <si>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</si>
  <si>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</si>
  <si>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</si>
  <si>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</si>
  <si>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</si>
  <si>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</si>
  <si>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</si>
  <si>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</si>
  <si>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</si>
  <si>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</si>
  <si>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</si>
  <si>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</si>
  <si>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</si>
  <si>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</si>
  <si>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</si>
  <si>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</si>
  <si>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</si>
  <si>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</si>
  <si>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</si>
  <si>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</si>
  <si>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</si>
  <si>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</si>
  <si>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</si>
  <si>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</si>
  <si>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</si>
  <si>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</si>
  <si>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</si>
  <si>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</si>
  <si>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</si>
  <si>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</si>
  <si>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Muni</t>
  </si>
  <si>
    <t>12OUT E</t>
  </si>
  <si>
    <t xml:space="preserve">            Edgewood*</t>
  </si>
  <si>
    <t>*These valuations for the Town of Edgewood were reported in July 2018.  The December 2018 abstracts did not report separate amounts for Edgewood in Bernalillo and Sandoval counties.</t>
  </si>
  <si>
    <t>12 -IN</t>
  </si>
  <si>
    <t>6+61/20</t>
  </si>
  <si>
    <t>2019 FINAL 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</si>
</sst>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  <numFmt numFmtId="167" formatCode="#,##0.000000_);\(#,##0.000000\)"/>
    <numFmt numFmtId="168" formatCode="0.00000%"/>
    <numFmt numFmtId="169" formatCode="0.00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Helv"/>
    </font>
    <font>
      <sz val="10"/>
      <color indexed="12"/>
      <name val="Helv"/>
    </font>
    <font>
      <b/>
      <sz val="10"/>
      <color indexed="12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/>
    <xf numFmtId="14" fontId="3" fillId="0" borderId="0" xfId="0" applyNumberFormat="1" applyFont="1" applyProtection="1"/>
    <xf numFmtId="0" fontId="2" fillId="0" borderId="0" xfId="0" applyFont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1" fillId="0" borderId="0" xfId="0" applyFont="1" applyFill="1" applyProtection="1"/>
    <xf numFmtId="164" fontId="0" fillId="0" borderId="0" xfId="1" applyNumberFormat="1" applyFont="1"/>
    <xf numFmtId="164" fontId="1" fillId="0" borderId="0" xfId="1" applyNumberFormat="1" applyFont="1" applyProtection="1"/>
    <xf numFmtId="164" fontId="1" fillId="0" borderId="0" xfId="1" applyNumberFormat="1" applyFont="1" applyFill="1" applyProtection="1"/>
    <xf numFmtId="0" fontId="1" fillId="0" borderId="0" xfId="0" applyFont="1" applyAlignment="1" applyProtection="1">
      <alignment horizontal="right"/>
    </xf>
    <xf numFmtId="164" fontId="1" fillId="0" borderId="0" xfId="0" applyNumberFormat="1" applyFont="1"/>
    <xf numFmtId="10" fontId="1" fillId="0" borderId="0" xfId="2" applyNumberFormat="1" applyFont="1"/>
    <xf numFmtId="3" fontId="1" fillId="0" borderId="0" xfId="0" applyNumberFormat="1" applyFont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0" borderId="2" xfId="0" applyFont="1" applyFill="1" applyBorder="1" applyProtection="1"/>
    <xf numFmtId="0" fontId="2" fillId="2" borderId="3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164" fontId="1" fillId="0" borderId="0" xfId="1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37" fontId="1" fillId="0" borderId="0" xfId="0" applyNumberFormat="1" applyFont="1" applyProtection="1"/>
    <xf numFmtId="0" fontId="1" fillId="0" borderId="0" xfId="0" applyFont="1" applyFill="1"/>
    <xf numFmtId="164" fontId="1" fillId="0" borderId="0" xfId="1" applyNumberFormat="1" applyFont="1"/>
    <xf numFmtId="165" fontId="1" fillId="0" borderId="0" xfId="2" applyNumberFormat="1" applyFont="1"/>
    <xf numFmtId="0" fontId="2" fillId="2" borderId="1" xfId="0" applyFont="1" applyFill="1" applyBorder="1" applyAlignment="1" applyProtection="1">
      <alignment horizontal="right"/>
    </xf>
    <xf numFmtId="37" fontId="2" fillId="2" borderId="2" xfId="0" applyNumberFormat="1" applyFont="1" applyFill="1" applyBorder="1" applyProtection="1"/>
    <xf numFmtId="37" fontId="1" fillId="0" borderId="0" xfId="0" applyNumberFormat="1" applyFont="1"/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Protection="1"/>
    <xf numFmtId="37" fontId="2" fillId="2" borderId="5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indent="1"/>
    </xf>
    <xf numFmtId="0" fontId="10" fillId="0" borderId="0" xfId="0" applyFont="1" applyFill="1" applyProtection="1"/>
    <xf numFmtId="0" fontId="10" fillId="0" borderId="0" xfId="0" applyFont="1" applyProtection="1"/>
    <xf numFmtId="164" fontId="10" fillId="0" borderId="0" xfId="1" applyNumberFormat="1" applyFont="1"/>
    <xf numFmtId="164" fontId="10" fillId="0" borderId="0" xfId="1" applyNumberFormat="1" applyFont="1" applyProtection="1"/>
    <xf numFmtId="164" fontId="10" fillId="0" borderId="0" xfId="1" applyNumberFormat="1" applyFont="1" applyFill="1" applyProtection="1"/>
    <xf numFmtId="0" fontId="10" fillId="0" borderId="0" xfId="0" applyFont="1"/>
    <xf numFmtId="0" fontId="10" fillId="0" borderId="0" xfId="0" applyFont="1" applyAlignment="1" applyProtection="1">
      <alignment horizontal="right"/>
    </xf>
    <xf numFmtId="37" fontId="10" fillId="0" borderId="0" xfId="0" applyNumberFormat="1" applyFont="1" applyProtection="1"/>
    <xf numFmtId="0" fontId="2" fillId="0" borderId="0" xfId="0" applyFont="1" applyFill="1" applyBorder="1" applyProtection="1"/>
    <xf numFmtId="37" fontId="5" fillId="0" borderId="0" xfId="0" applyNumberFormat="1" applyFont="1" applyFill="1" applyBorder="1" applyProtection="1"/>
    <xf numFmtId="0" fontId="1" fillId="0" borderId="0" xfId="0" applyFont="1" applyFill="1" applyBorder="1" applyProtection="1"/>
    <xf numFmtId="37" fontId="1" fillId="0" borderId="0" xfId="0" applyNumberFormat="1" applyFont="1" applyFill="1" applyBorder="1" applyProtection="1"/>
    <xf numFmtId="0" fontId="0" fillId="0" borderId="0" xfId="0" applyFill="1" applyBorder="1" applyAlignment="1">
      <alignment horizontal="right"/>
    </xf>
    <xf numFmtId="0" fontId="5" fillId="0" borderId="0" xfId="0" applyFont="1" applyFill="1" applyBorder="1" applyProtection="1"/>
    <xf numFmtId="166" fontId="1" fillId="0" borderId="0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167" fontId="6" fillId="0" borderId="0" xfId="0" applyNumberFormat="1" applyFont="1" applyFill="1" applyBorder="1" applyProtection="1">
      <protection locked="0"/>
    </xf>
    <xf numFmtId="37" fontId="7" fillId="0" borderId="0" xfId="0" applyNumberFormat="1" applyFont="1" applyFill="1" applyBorder="1" applyProtection="1">
      <protection locked="0"/>
    </xf>
    <xf numFmtId="37" fontId="1" fillId="0" borderId="0" xfId="0" applyNumberFormat="1" applyFont="1" applyFill="1" applyBorder="1"/>
    <xf numFmtId="37" fontId="4" fillId="0" borderId="0" xfId="0" applyNumberFormat="1" applyFont="1" applyFill="1" applyBorder="1"/>
    <xf numFmtId="0" fontId="4" fillId="0" borderId="0" xfId="0" applyFont="1" applyFill="1" applyBorder="1"/>
    <xf numFmtId="37" fontId="2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1" fillId="0" borderId="0" xfId="0" applyFont="1" applyFill="1" applyBorder="1" applyAlignment="1" applyProtection="1">
      <alignment horizontal="left" indent="1"/>
    </xf>
    <xf numFmtId="168" fontId="6" fillId="0" borderId="0" xfId="0" applyNumberFormat="1" applyFont="1" applyFill="1" applyBorder="1" applyProtection="1">
      <protection locked="0"/>
    </xf>
    <xf numFmtId="169" fontId="7" fillId="0" borderId="0" xfId="0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AA46AA"/>
      <color rgb="FF832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mdfa.state.nm.us/Budget%20and%20Finance%20Bureau/Special%20Projects/PROPERTY%20TAXES(protected%20info)/2018%20taxrates/2018%20PROPERTY%20TAX%20WORKBOOK%20(locked)%20-%20Jol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3 Yr Avergae Collection Rate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/>
      <sheetData sheetId="1"/>
      <sheetData sheetId="2"/>
      <sheetData sheetId="3">
        <row r="1">
          <cell r="E1">
            <v>2018</v>
          </cell>
          <cell r="M1" t="str">
            <v>GOB</v>
          </cell>
          <cell r="N1" t="str">
            <v>GOB</v>
          </cell>
          <cell r="R1" t="str">
            <v>GOB</v>
          </cell>
          <cell r="S1">
            <v>2020</v>
          </cell>
          <cell r="U1" t="str">
            <v>GOB</v>
          </cell>
        </row>
        <row r="2"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2018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R2" t="str">
            <v>Pmts. Due</v>
          </cell>
          <cell r="S2" t="str">
            <v>Additional</v>
          </cell>
          <cell r="U2">
            <v>2018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  <cell r="AE2" t="str">
            <v>GOB</v>
          </cell>
          <cell r="AF2" t="str">
            <v>GOB</v>
          </cell>
          <cell r="AG2" t="str">
            <v>GOB</v>
          </cell>
          <cell r="AH2" t="str">
            <v>GOB</v>
          </cell>
          <cell r="AI2" t="str">
            <v>GOB</v>
          </cell>
          <cell r="AJ2" t="str">
            <v>GOB</v>
          </cell>
          <cell r="AK2" t="str">
            <v>GOB</v>
          </cell>
        </row>
        <row r="3">
          <cell r="B3" t="str">
            <v>MUNICIPALITY /</v>
          </cell>
          <cell r="C3">
            <v>2018</v>
          </cell>
          <cell r="D3">
            <v>2018</v>
          </cell>
          <cell r="E3">
            <v>2017</v>
          </cell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7/1/18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7/1/19 to</v>
          </cell>
          <cell r="S3" t="str">
            <v>Levy</v>
          </cell>
          <cell r="U3" t="str">
            <v>Tax Levy</v>
          </cell>
          <cell r="V3">
            <v>2018</v>
          </cell>
          <cell r="W3">
            <v>2017</v>
          </cell>
          <cell r="X3">
            <v>2016</v>
          </cell>
          <cell r="Y3">
            <v>2015</v>
          </cell>
          <cell r="Z3">
            <v>2014</v>
          </cell>
          <cell r="AA3">
            <v>2013</v>
          </cell>
          <cell r="AB3">
            <v>2012</v>
          </cell>
          <cell r="AC3">
            <v>2011</v>
          </cell>
          <cell r="AD3">
            <v>2010</v>
          </cell>
          <cell r="AE3">
            <v>2009</v>
          </cell>
          <cell r="AF3">
            <v>2008</v>
          </cell>
          <cell r="AG3">
            <v>2007</v>
          </cell>
          <cell r="AH3">
            <v>2006</v>
          </cell>
          <cell r="AI3">
            <v>2005</v>
          </cell>
          <cell r="AJ3">
            <v>2004</v>
          </cell>
          <cell r="AK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2018</v>
          </cell>
          <cell r="N4" t="str">
            <v>6/30/19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12/31/19</v>
          </cell>
          <cell r="S4" t="str">
            <v>Requirements</v>
          </cell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  <cell r="AE4" t="str">
            <v>TAX LEVY</v>
          </cell>
          <cell r="AF4" t="str">
            <v>TAX LEVY</v>
          </cell>
          <cell r="AG4" t="str">
            <v>TAX LEVY</v>
          </cell>
          <cell r="AH4" t="str">
            <v>TAX LEVY</v>
          </cell>
          <cell r="AI4" t="str">
            <v>TAX LEVY</v>
          </cell>
          <cell r="AJ4" t="str">
            <v>TAX LEVY</v>
          </cell>
          <cell r="AK4" t="str">
            <v>TAX LEVY</v>
          </cell>
        </row>
        <row r="5">
          <cell r="A5" t="str">
            <v>BERNALILLO COUNTY15</v>
          </cell>
          <cell r="C5">
            <v>12733842048</v>
          </cell>
          <cell r="D5">
            <v>3723829192</v>
          </cell>
          <cell r="G5">
            <v>16457671240</v>
          </cell>
          <cell r="H5">
            <v>0.97850000000000004</v>
          </cell>
          <cell r="I5">
            <v>16103831308.34</v>
          </cell>
          <cell r="L5">
            <v>16103831308.34</v>
          </cell>
          <cell r="M5">
            <v>12585762.51</v>
          </cell>
          <cell r="N5">
            <v>20722832.239999998</v>
          </cell>
          <cell r="O5">
            <v>-2117468.7000000002</v>
          </cell>
          <cell r="P5">
            <v>-6019601.0299999984</v>
          </cell>
          <cell r="Q5">
            <v>0</v>
          </cell>
          <cell r="R5">
            <v>14351180.01</v>
          </cell>
          <cell r="S5">
            <v>0</v>
          </cell>
          <cell r="U5">
            <v>20370781.039999999</v>
          </cell>
          <cell r="V5">
            <v>1.2649999999999999</v>
          </cell>
          <cell r="W5">
            <v>1.2649999999999999</v>
          </cell>
          <cell r="X5">
            <v>1.2649999999999999</v>
          </cell>
          <cell r="Y5">
            <v>1.2645160299059646</v>
          </cell>
          <cell r="Z5">
            <v>1.264617619346126</v>
          </cell>
          <cell r="AA5">
            <v>1.2456284724885172</v>
          </cell>
          <cell r="AB5">
            <v>0.89666853162255722</v>
          </cell>
          <cell r="AC5">
            <v>0.89710280779242724</v>
          </cell>
          <cell r="AD5">
            <v>0.55500000000000005</v>
          </cell>
          <cell r="AE5">
            <v>0.88</v>
          </cell>
          <cell r="AF5">
            <v>0.88</v>
          </cell>
          <cell r="AG5">
            <v>0.8879172608185073</v>
          </cell>
          <cell r="AH5">
            <v>0.83</v>
          </cell>
          <cell r="AI5">
            <v>0.83</v>
          </cell>
          <cell r="AJ5">
            <v>0.83</v>
          </cell>
          <cell r="AK5">
            <v>0.83</v>
          </cell>
        </row>
        <row r="6">
          <cell r="B6" t="str">
            <v>Albuquerque1</v>
          </cell>
        </row>
        <row r="7">
          <cell r="B7" t="str">
            <v>Corrales23</v>
          </cell>
        </row>
        <row r="8"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B10" t="str">
            <v>Tijeras</v>
          </cell>
        </row>
        <row r="11"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B13" t="str">
            <v>Middle Rio Grande CD</v>
          </cell>
        </row>
        <row r="14">
          <cell r="B14" t="str">
            <v>UNM Hospital</v>
          </cell>
        </row>
        <row r="16">
          <cell r="A16" t="str">
            <v>CATRON COUNTY</v>
          </cell>
        </row>
        <row r="17"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20">
          <cell r="A20" t="str">
            <v>CHAVES COUNTY</v>
          </cell>
        </row>
        <row r="21">
          <cell r="B21" t="str">
            <v>Dexter</v>
          </cell>
        </row>
        <row r="22">
          <cell r="B22" t="str">
            <v>Hagerman</v>
          </cell>
        </row>
        <row r="23">
          <cell r="B23" t="str">
            <v>Lake Arthur</v>
          </cell>
        </row>
        <row r="24">
          <cell r="B24" t="str">
            <v>Roswell</v>
          </cell>
        </row>
        <row r="25">
          <cell r="B25" t="str">
            <v>Border SWCD</v>
          </cell>
        </row>
        <row r="26">
          <cell r="B26" t="str">
            <v>Central Valley SWCD</v>
          </cell>
        </row>
        <row r="27">
          <cell r="B27" t="str">
            <v>Chaves Flood Control</v>
          </cell>
        </row>
        <row r="28">
          <cell r="B28" t="str">
            <v>Chaves SWCD</v>
          </cell>
        </row>
        <row r="29">
          <cell r="B29" t="str">
            <v>Cottonwood Walnut Creek</v>
          </cell>
        </row>
        <row r="30">
          <cell r="B30" t="str">
            <v>Hagerman/Dexter SWCD</v>
          </cell>
        </row>
        <row r="31">
          <cell r="B31" t="str">
            <v>Pecos Valley Artesian CD</v>
          </cell>
        </row>
        <row r="32">
          <cell r="B32" t="str">
            <v>Penasco SWCD</v>
          </cell>
        </row>
        <row r="33">
          <cell r="B33" t="str">
            <v>Upper Hondo SWCD</v>
          </cell>
        </row>
        <row r="35">
          <cell r="A35" t="str">
            <v>CIBOLA COUNTY</v>
          </cell>
        </row>
        <row r="36">
          <cell r="B36" t="str">
            <v>Grants</v>
          </cell>
        </row>
        <row r="37">
          <cell r="A37" t="str">
            <v>BONDS PAID OFF</v>
          </cell>
          <cell r="B37" t="str">
            <v>Milan</v>
          </cell>
        </row>
        <row r="38">
          <cell r="B38" t="str">
            <v>Cibola General Hospital</v>
          </cell>
        </row>
        <row r="39">
          <cell r="B39" t="str">
            <v>Lava SWCD</v>
          </cell>
        </row>
        <row r="40">
          <cell r="B40" t="str">
            <v>Rio San Jose Flood Control</v>
          </cell>
        </row>
        <row r="42">
          <cell r="A42" t="str">
            <v>COLFAX COUNTY</v>
          </cell>
        </row>
        <row r="43">
          <cell r="B43" t="str">
            <v>Angel Fire</v>
          </cell>
        </row>
        <row r="44">
          <cell r="B44" t="str">
            <v>Cimarron</v>
          </cell>
        </row>
        <row r="45">
          <cell r="B45" t="str">
            <v>Eagle Nest</v>
          </cell>
        </row>
        <row r="46">
          <cell r="B46" t="str">
            <v>Maxwell</v>
          </cell>
        </row>
        <row r="47">
          <cell r="B47" t="str">
            <v>Raton</v>
          </cell>
        </row>
        <row r="48">
          <cell r="B48" t="str">
            <v>Springer</v>
          </cell>
        </row>
        <row r="49">
          <cell r="B49" t="str">
            <v>Colfax General Hospital</v>
          </cell>
        </row>
        <row r="51">
          <cell r="A51" t="str">
            <v>CURRY COUNTY</v>
          </cell>
          <cell r="B51" t="str">
            <v>BONDS PAID OFF</v>
          </cell>
        </row>
        <row r="52">
          <cell r="B52" t="str">
            <v>Clovis</v>
          </cell>
        </row>
        <row r="53">
          <cell r="B53" t="str">
            <v>Grady</v>
          </cell>
        </row>
        <row r="54">
          <cell r="B54" t="str">
            <v>Melrose</v>
          </cell>
        </row>
        <row r="55">
          <cell r="B55" t="str">
            <v>Texico</v>
          </cell>
        </row>
        <row r="57">
          <cell r="A57" t="str">
            <v>DE BACA COUNTY</v>
          </cell>
        </row>
        <row r="58">
          <cell r="B58" t="str">
            <v>Fort Sumner</v>
          </cell>
        </row>
        <row r="59">
          <cell r="B59" t="str">
            <v>De Baca General Hospital</v>
          </cell>
        </row>
        <row r="61">
          <cell r="A61" t="str">
            <v>DONA ANA COUNTY</v>
          </cell>
        </row>
        <row r="62">
          <cell r="B62" t="str">
            <v>Hatch</v>
          </cell>
        </row>
        <row r="63">
          <cell r="B63" t="str">
            <v>Las Cruces</v>
          </cell>
        </row>
        <row r="64">
          <cell r="B64" t="str">
            <v>Mesilla</v>
          </cell>
        </row>
        <row r="65">
          <cell r="B65" t="str">
            <v>Sunland Park</v>
          </cell>
        </row>
        <row r="66">
          <cell r="B66" t="str">
            <v>Dona Ana Flood Control</v>
          </cell>
        </row>
        <row r="67">
          <cell r="B67" t="str">
            <v>Las Cruces Flood Control</v>
          </cell>
        </row>
        <row r="69">
          <cell r="A69" t="str">
            <v>EDDY COUNTY</v>
          </cell>
        </row>
        <row r="70">
          <cell r="B70" t="str">
            <v>Artesia</v>
          </cell>
        </row>
        <row r="71">
          <cell r="B71" t="str">
            <v>Carlsbad</v>
          </cell>
        </row>
        <row r="72">
          <cell r="B72" t="str">
            <v>Hope</v>
          </cell>
        </row>
        <row r="73">
          <cell r="B73" t="str">
            <v>Loving</v>
          </cell>
        </row>
        <row r="74">
          <cell r="B74" t="str">
            <v>Artesia General Hospital</v>
          </cell>
        </row>
        <row r="75">
          <cell r="B75" t="str">
            <v>Carlsbad SWCD3</v>
          </cell>
        </row>
        <row r="76">
          <cell r="A76" t="str">
            <v>(calculated in Chaves)</v>
          </cell>
          <cell r="B76" t="str">
            <v>Central Valley SWCD</v>
          </cell>
        </row>
        <row r="77">
          <cell r="A77" t="str">
            <v>(calculated in Chaves)</v>
          </cell>
          <cell r="B77" t="str">
            <v>Cottonwood Walnut Creek</v>
          </cell>
        </row>
        <row r="78">
          <cell r="B78" t="str">
            <v>Hackberry Draw Watershed</v>
          </cell>
        </row>
        <row r="79">
          <cell r="A79" t="str">
            <v>(calculated in Chaves)</v>
          </cell>
          <cell r="B79" t="str">
            <v>Pecos Valley Artesian CD</v>
          </cell>
        </row>
        <row r="80">
          <cell r="A80" t="str">
            <v>(calculated in Chaves)</v>
          </cell>
          <cell r="B80" t="str">
            <v>Penasco SWCD</v>
          </cell>
        </row>
        <row r="82">
          <cell r="A82" t="str">
            <v>GRANT COUNTY5,6</v>
          </cell>
        </row>
        <row r="83">
          <cell r="B83" t="str">
            <v>Bayard</v>
          </cell>
        </row>
        <row r="84">
          <cell r="B84" t="str">
            <v>Hurley</v>
          </cell>
        </row>
        <row r="85">
          <cell r="B85" t="str">
            <v>Santa Clara</v>
          </cell>
        </row>
        <row r="86">
          <cell r="A86" t="str">
            <v>BONDS PAID OFF</v>
          </cell>
          <cell r="B86" t="str">
            <v>Silver City</v>
          </cell>
        </row>
        <row r="87">
          <cell r="B87" t="str">
            <v>Gila Watershed District</v>
          </cell>
        </row>
        <row r="89">
          <cell r="A89" t="str">
            <v>GUADALUPE COUNTY</v>
          </cell>
        </row>
        <row r="90">
          <cell r="B90" t="str">
            <v>Santa Rosa</v>
          </cell>
        </row>
        <row r="91">
          <cell r="B91" t="str">
            <v>Vaughn</v>
          </cell>
        </row>
        <row r="92">
          <cell r="B92" t="str">
            <v>Guadalupe County Hospital</v>
          </cell>
        </row>
        <row r="93">
          <cell r="B93" t="str">
            <v>Guadalupe SWCD</v>
          </cell>
        </row>
        <row r="95">
          <cell r="A95" t="str">
            <v>HARDING COUNTY</v>
          </cell>
        </row>
        <row r="96">
          <cell r="B96" t="str">
            <v>Mosquero</v>
          </cell>
        </row>
        <row r="97">
          <cell r="B97" t="str">
            <v>Roy</v>
          </cell>
        </row>
        <row r="98">
          <cell r="B98" t="str">
            <v>Mesa SWCD</v>
          </cell>
        </row>
        <row r="100">
          <cell r="A100" t="str">
            <v>HIDALGO COUNTY</v>
          </cell>
        </row>
        <row r="101">
          <cell r="B101" t="str">
            <v>Lordsburg</v>
          </cell>
        </row>
        <row r="102">
          <cell r="B102" t="str">
            <v>Virden</v>
          </cell>
        </row>
        <row r="104">
          <cell r="A104" t="str">
            <v>LEA COUNTY</v>
          </cell>
        </row>
        <row r="105">
          <cell r="B105" t="str">
            <v>Eunice</v>
          </cell>
        </row>
        <row r="106">
          <cell r="B106" t="str">
            <v>Hobbs</v>
          </cell>
        </row>
        <row r="107">
          <cell r="B107" t="str">
            <v>Jal</v>
          </cell>
        </row>
        <row r="108">
          <cell r="B108" t="str">
            <v>Lovington</v>
          </cell>
        </row>
        <row r="109">
          <cell r="B109" t="str">
            <v>Tatum</v>
          </cell>
        </row>
        <row r="110">
          <cell r="B110" t="str">
            <v>Eunice Hospital</v>
          </cell>
        </row>
        <row r="111">
          <cell r="B111" t="str">
            <v>Jal Hospital</v>
          </cell>
        </row>
        <row r="112">
          <cell r="B112" t="str">
            <v>Nor-Lea Hospital</v>
          </cell>
        </row>
        <row r="114">
          <cell r="A114" t="str">
            <v>LINCOLN COUNTY</v>
          </cell>
        </row>
        <row r="115">
          <cell r="B115" t="str">
            <v>Capitan</v>
          </cell>
        </row>
        <row r="116">
          <cell r="B116" t="str">
            <v>Carrizozo</v>
          </cell>
        </row>
        <row r="117">
          <cell r="B117" t="str">
            <v>Corona</v>
          </cell>
        </row>
        <row r="118">
          <cell r="B118" t="str">
            <v>Ruidoso7</v>
          </cell>
        </row>
        <row r="119">
          <cell r="B119" t="str">
            <v>Ruidoso Downs</v>
          </cell>
        </row>
        <row r="120">
          <cell r="B120" t="str">
            <v>Lincoln Medical Center</v>
          </cell>
        </row>
        <row r="121">
          <cell r="B121" t="str">
            <v>Rural Clinics</v>
          </cell>
        </row>
        <row r="122">
          <cell r="B122" t="str">
            <v>Alpine Sanitation District</v>
          </cell>
        </row>
        <row r="123">
          <cell r="B123" t="str">
            <v>Alto Lakes WSD</v>
          </cell>
        </row>
        <row r="124">
          <cell r="B124" t="str">
            <v>Carrizozo SWCD</v>
          </cell>
        </row>
        <row r="125">
          <cell r="A125" t="str">
            <v>(calculated in Chaves)</v>
          </cell>
          <cell r="B125" t="str">
            <v>Chaves SWCD</v>
          </cell>
        </row>
        <row r="126">
          <cell r="B126" t="str">
            <v>Claunch-Pinto SWCD</v>
          </cell>
        </row>
        <row r="127">
          <cell r="B127" t="str">
            <v>Sun Valley Sanitation Dist.</v>
          </cell>
        </row>
        <row r="128">
          <cell r="A128" t="str">
            <v>(calculated in Chaves)</v>
          </cell>
          <cell r="B128" t="str">
            <v>Upper Hondo SWCD</v>
          </cell>
        </row>
        <row r="130">
          <cell r="A130" t="str">
            <v>LOS ALAMOS COUNTY</v>
          </cell>
          <cell r="B130" t="str">
            <v>Los Alamos</v>
          </cell>
        </row>
        <row r="132">
          <cell r="A132" t="str">
            <v>LUNA COUNTY</v>
          </cell>
        </row>
        <row r="133">
          <cell r="B133" t="str">
            <v>Columbus</v>
          </cell>
        </row>
        <row r="134">
          <cell r="B134" t="str">
            <v>Deming</v>
          </cell>
        </row>
        <row r="136">
          <cell r="A136" t="str">
            <v>MCKINLEY COUNTY16</v>
          </cell>
          <cell r="B136" t="str">
            <v>BONDS PAID OFF</v>
          </cell>
        </row>
        <row r="137">
          <cell r="B137" t="str">
            <v>Gallup14</v>
          </cell>
        </row>
        <row r="138">
          <cell r="B138" t="str">
            <v>Rehoboth Christian Hospital</v>
          </cell>
        </row>
        <row r="139">
          <cell r="A139" t="str">
            <v>(calculated in Cibola)</v>
          </cell>
          <cell r="B139" t="str">
            <v>Rio San Jose Flood Control</v>
          </cell>
        </row>
        <row r="141">
          <cell r="A141" t="str">
            <v>MORA COUNTY5</v>
          </cell>
        </row>
        <row r="142">
          <cell r="B142" t="str">
            <v>Wagon Mound</v>
          </cell>
        </row>
        <row r="143">
          <cell r="B143" t="str">
            <v>Mora/Wagon Mound SWCD</v>
          </cell>
        </row>
        <row r="144">
          <cell r="B144" t="str">
            <v>Western Mora SWCD</v>
          </cell>
        </row>
        <row r="146">
          <cell r="A146" t="str">
            <v>OTERO COUNTY17</v>
          </cell>
          <cell r="B146" t="str">
            <v>BONDS PAID OFF</v>
          </cell>
        </row>
        <row r="147">
          <cell r="B147" t="str">
            <v>Alamogordo</v>
          </cell>
        </row>
        <row r="148">
          <cell r="B148" t="str">
            <v>Cloudcroft</v>
          </cell>
        </row>
        <row r="149">
          <cell r="B149" t="str">
            <v>Tularosa</v>
          </cell>
        </row>
        <row r="150">
          <cell r="A150" t="str">
            <v>(calculated in Eddy)</v>
          </cell>
          <cell r="B150" t="str">
            <v>Carlsbad SWCD3</v>
          </cell>
        </row>
        <row r="151">
          <cell r="A151" t="str">
            <v>(calculated in Chaves)</v>
          </cell>
          <cell r="B151" t="str">
            <v>Penasco SWCD</v>
          </cell>
        </row>
        <row r="152">
          <cell r="B152" t="str">
            <v>Timberon WSD</v>
          </cell>
        </row>
        <row r="154">
          <cell r="A154" t="str">
            <v>QUAY COUNTY</v>
          </cell>
        </row>
        <row r="155">
          <cell r="B155" t="str">
            <v>House</v>
          </cell>
        </row>
        <row r="156">
          <cell r="B156" t="str">
            <v>Logan</v>
          </cell>
        </row>
        <row r="157">
          <cell r="B157" t="str">
            <v>San Jon</v>
          </cell>
        </row>
        <row r="158">
          <cell r="B158" t="str">
            <v>Tucumcari</v>
          </cell>
        </row>
        <row r="159">
          <cell r="B159" t="str">
            <v>Arch Hurley CD</v>
          </cell>
        </row>
        <row r="161">
          <cell r="A161" t="str">
            <v>RIO ARRIBA COUNTY</v>
          </cell>
        </row>
        <row r="162">
          <cell r="B162" t="str">
            <v>Chama</v>
          </cell>
        </row>
        <row r="163">
          <cell r="B163" t="str">
            <v>Espanola</v>
          </cell>
        </row>
        <row r="164">
          <cell r="B164" t="str">
            <v>Rio Arriba County Hospital</v>
          </cell>
        </row>
        <row r="165">
          <cell r="B165" t="str">
            <v>Cuba SWCD</v>
          </cell>
        </row>
        <row r="166">
          <cell r="B166" t="str">
            <v>East Rio Arriba SWCD</v>
          </cell>
        </row>
        <row r="167">
          <cell r="B167" t="str">
            <v>Upper Chama SWCD</v>
          </cell>
        </row>
        <row r="169">
          <cell r="A169" t="str">
            <v>ROOSEVELT COUNTY</v>
          </cell>
        </row>
        <row r="170">
          <cell r="B170" t="str">
            <v>Causey</v>
          </cell>
        </row>
        <row r="171">
          <cell r="B171" t="str">
            <v>Dora</v>
          </cell>
        </row>
        <row r="172">
          <cell r="B172" t="str">
            <v>Elida</v>
          </cell>
        </row>
        <row r="173">
          <cell r="B173" t="str">
            <v>Floyd</v>
          </cell>
        </row>
        <row r="174">
          <cell r="B174" t="str">
            <v>Portales</v>
          </cell>
        </row>
        <row r="175">
          <cell r="A175" t="str">
            <v>(calculated in Chaves)</v>
          </cell>
          <cell r="B175" t="str">
            <v>Border SWCD</v>
          </cell>
        </row>
        <row r="177">
          <cell r="A177" t="str">
            <v>SANDOVAL COUNTY20</v>
          </cell>
        </row>
        <row r="178">
          <cell r="B178" t="str">
            <v>Bernalillo</v>
          </cell>
        </row>
        <row r="179">
          <cell r="B179" t="str">
            <v>Corrales</v>
          </cell>
        </row>
        <row r="180">
          <cell r="B180" t="str">
            <v>Cuba</v>
          </cell>
        </row>
        <row r="181">
          <cell r="B181" t="str">
            <v>Jemez Springs</v>
          </cell>
        </row>
        <row r="182">
          <cell r="B182" t="str">
            <v>Rio Rancho11</v>
          </cell>
        </row>
        <row r="183">
          <cell r="B183" t="str">
            <v>San Ysidro</v>
          </cell>
        </row>
        <row r="184">
          <cell r="A184" t="str">
            <v>(calculated in Bernalillo)</v>
          </cell>
          <cell r="B184" t="str">
            <v>UNM Hospital</v>
          </cell>
        </row>
        <row r="185">
          <cell r="A185" t="str">
            <v>BONDS PAID OFF</v>
          </cell>
          <cell r="B185" t="str">
            <v>AMAFCA</v>
          </cell>
        </row>
        <row r="186">
          <cell r="A186" t="str">
            <v>(calculated in Rio Arriba)</v>
          </cell>
          <cell r="B186" t="str">
            <v>Cuba SWCD</v>
          </cell>
        </row>
        <row r="187">
          <cell r="A187" t="str">
            <v>No GO Debt (Spec Levy)</v>
          </cell>
          <cell r="B187" t="str">
            <v>Mariposa East Pub. Impr.3</v>
          </cell>
        </row>
        <row r="188">
          <cell r="A188" t="str">
            <v>(calculated in Bernalillo)</v>
          </cell>
          <cell r="B188" t="str">
            <v>Middle Rio Grande CD</v>
          </cell>
        </row>
        <row r="189">
          <cell r="B189" t="str">
            <v>North Rancho de Placitas</v>
          </cell>
        </row>
        <row r="190">
          <cell r="B190" t="str">
            <v>Placitas Homestead</v>
          </cell>
        </row>
        <row r="191">
          <cell r="B191" t="str">
            <v>ESCAFCA18</v>
          </cell>
        </row>
        <row r="192">
          <cell r="B192" t="str">
            <v>ESCAFCA (Placitas)18</v>
          </cell>
        </row>
        <row r="193">
          <cell r="B193" t="str">
            <v>SSCAFCA12</v>
          </cell>
        </row>
        <row r="195">
          <cell r="A195" t="str">
            <v>SAN JUAN COUNTY</v>
          </cell>
        </row>
        <row r="196">
          <cell r="B196" t="str">
            <v>Aztec</v>
          </cell>
        </row>
        <row r="197">
          <cell r="B197" t="str">
            <v>Bloomfield</v>
          </cell>
        </row>
        <row r="198">
          <cell r="B198" t="str">
            <v>Farmington</v>
          </cell>
        </row>
        <row r="199">
          <cell r="B199" t="str">
            <v>Kirtland</v>
          </cell>
        </row>
        <row r="201">
          <cell r="A201" t="str">
            <v>SAN MIGUEL COUNTY</v>
          </cell>
        </row>
        <row r="202">
          <cell r="B202" t="str">
            <v>Las Vegas</v>
          </cell>
        </row>
        <row r="203">
          <cell r="B203" t="str">
            <v>Pecos</v>
          </cell>
        </row>
        <row r="204">
          <cell r="A204" t="str">
            <v>(calculated in Guadalupe)</v>
          </cell>
          <cell r="B204" t="str">
            <v>Guadalupe SWCD</v>
          </cell>
        </row>
        <row r="205">
          <cell r="A205" t="str">
            <v>(calculated in Harding)</v>
          </cell>
          <cell r="B205" t="str">
            <v>Mesa SWCD</v>
          </cell>
        </row>
        <row r="206">
          <cell r="B206" t="str">
            <v>Tierra y Montes SWCD</v>
          </cell>
        </row>
        <row r="208">
          <cell r="A208" t="str">
            <v>SANTA FE COUNTY</v>
          </cell>
        </row>
        <row r="209">
          <cell r="B209" t="str">
            <v>Edgewood25</v>
          </cell>
        </row>
        <row r="210">
          <cell r="A210" t="str">
            <v>(calculated in Rio Arriba)</v>
          </cell>
          <cell r="B210" t="str">
            <v>Espanola</v>
          </cell>
        </row>
        <row r="211">
          <cell r="B211" t="str">
            <v>Santa Fe</v>
          </cell>
        </row>
        <row r="212">
          <cell r="B212" t="str">
            <v>Edgewood SWCD</v>
          </cell>
        </row>
        <row r="213">
          <cell r="B213" t="str">
            <v>Eldorado Area WSD</v>
          </cell>
        </row>
        <row r="215">
          <cell r="A215" t="str">
            <v>SIERRA COUNTY</v>
          </cell>
        </row>
        <row r="216">
          <cell r="B216" t="str">
            <v>Elephant Butte</v>
          </cell>
        </row>
        <row r="217">
          <cell r="B217" t="str">
            <v>T or C</v>
          </cell>
        </row>
        <row r="218">
          <cell r="B218" t="str">
            <v>Williamsburg</v>
          </cell>
        </row>
        <row r="219">
          <cell r="B219" t="str">
            <v>Sierra SWCD</v>
          </cell>
        </row>
        <row r="220">
          <cell r="B220" t="str">
            <v>Underwood Watershed</v>
          </cell>
        </row>
        <row r="222">
          <cell r="A222" t="str">
            <v>SOCORRO COUNTY19</v>
          </cell>
        </row>
        <row r="223">
          <cell r="B223" t="str">
            <v>Magdalena</v>
          </cell>
        </row>
        <row r="224">
          <cell r="B224" t="str">
            <v>Socorro</v>
          </cell>
        </row>
        <row r="225">
          <cell r="B225" t="str">
            <v>Socorro General Hospital</v>
          </cell>
        </row>
        <row r="226">
          <cell r="A226" t="str">
            <v>(calculated in Lincoln)</v>
          </cell>
          <cell r="B226" t="str">
            <v>Carrizozo SWCD</v>
          </cell>
        </row>
        <row r="227">
          <cell r="A227" t="str">
            <v>(calculated in Lincoln)</v>
          </cell>
          <cell r="B227" t="str">
            <v>Claunch-Pinto SWCD</v>
          </cell>
        </row>
        <row r="228">
          <cell r="A228" t="str">
            <v>(calculated in Bernalillo)</v>
          </cell>
          <cell r="B228" t="str">
            <v>Middle Rio Grande CD</v>
          </cell>
        </row>
        <row r="229">
          <cell r="A229" t="str">
            <v>(calculated in Sierra)</v>
          </cell>
          <cell r="B229" t="str">
            <v>Sierra SWCD</v>
          </cell>
        </row>
        <row r="230">
          <cell r="B230" t="str">
            <v>Socorro SWCD</v>
          </cell>
        </row>
        <row r="232">
          <cell r="A232" t="str">
            <v>TAOS COUNTY</v>
          </cell>
        </row>
        <row r="233">
          <cell r="B233" t="str">
            <v>Questa</v>
          </cell>
        </row>
        <row r="234">
          <cell r="B234" t="str">
            <v>Red River</v>
          </cell>
        </row>
        <row r="235">
          <cell r="B235" t="str">
            <v>Taos</v>
          </cell>
        </row>
        <row r="236">
          <cell r="B236" t="str">
            <v>Taos Ski Valley</v>
          </cell>
        </row>
        <row r="237">
          <cell r="B237" t="str">
            <v>El Prado WSD</v>
          </cell>
        </row>
        <row r="238">
          <cell r="B238" t="str">
            <v>El Valle de los Ranchos SWCD</v>
          </cell>
        </row>
        <row r="239">
          <cell r="B239" t="str">
            <v>Taos SWCD</v>
          </cell>
        </row>
        <row r="241">
          <cell r="A241" t="str">
            <v>TORRANCE COUNTY</v>
          </cell>
        </row>
        <row r="242">
          <cell r="B242" t="str">
            <v>Encino</v>
          </cell>
        </row>
        <row r="243">
          <cell r="B243" t="str">
            <v>Estancia</v>
          </cell>
        </row>
        <row r="244">
          <cell r="B244" t="str">
            <v>Moriarty</v>
          </cell>
        </row>
        <row r="245">
          <cell r="B245" t="str">
            <v>Mountainair</v>
          </cell>
        </row>
        <row r="246">
          <cell r="B246" t="str">
            <v>Willard</v>
          </cell>
        </row>
        <row r="247">
          <cell r="A247" t="str">
            <v>(calculated in Lincoln)</v>
          </cell>
          <cell r="B247" t="str">
            <v>Carrizozo SWCD</v>
          </cell>
        </row>
        <row r="248">
          <cell r="A248" t="str">
            <v>(calculated in Lincoln)</v>
          </cell>
          <cell r="B248" t="str">
            <v>Claunch-Pinto SWCD</v>
          </cell>
        </row>
        <row r="249">
          <cell r="B249" t="str">
            <v>East Torrance SWCD</v>
          </cell>
        </row>
        <row r="250">
          <cell r="A250" t="str">
            <v>(calculated in Santa Fe)</v>
          </cell>
          <cell r="B250" t="str">
            <v>Edgewood SWCD</v>
          </cell>
        </row>
        <row r="252">
          <cell r="A252" t="str">
            <v>UNION COUNTY</v>
          </cell>
        </row>
        <row r="253">
          <cell r="B253" t="str">
            <v>Clayton</v>
          </cell>
        </row>
        <row r="254">
          <cell r="B254" t="str">
            <v>Des Moines</v>
          </cell>
        </row>
        <row r="255">
          <cell r="B255" t="str">
            <v>Folsom</v>
          </cell>
        </row>
        <row r="256">
          <cell r="B256" t="str">
            <v>Grenville</v>
          </cell>
        </row>
        <row r="258">
          <cell r="A258" t="str">
            <v>VALENCIA COUNTY19</v>
          </cell>
        </row>
        <row r="259">
          <cell r="B259" t="str">
            <v>Belen</v>
          </cell>
        </row>
        <row r="260">
          <cell r="B260" t="str">
            <v>Bosque Farms</v>
          </cell>
        </row>
        <row r="261">
          <cell r="B261" t="str">
            <v>Los Lunas</v>
          </cell>
        </row>
        <row r="262">
          <cell r="B262" t="str">
            <v>Peralta</v>
          </cell>
        </row>
        <row r="263">
          <cell r="B263" t="str">
            <v>Rio Communities</v>
          </cell>
        </row>
        <row r="264">
          <cell r="B264" t="str">
            <v>Valencia County Hospital</v>
          </cell>
        </row>
        <row r="265">
          <cell r="A265" t="str">
            <v>(calculated in Bernalillo)</v>
          </cell>
          <cell r="B265" t="str">
            <v>Middle Rio Grande CD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N5">
            <v>11.85</v>
          </cell>
          <cell r="U5">
            <v>1.0375248866347606</v>
          </cell>
        </row>
      </sheetData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tabColor indexed="12"/>
  </sheetPr>
  <dimension ref="A1:CR229"/>
  <sheetViews>
    <sheetView tabSelected="1" view="pageBreakPreview" zoomScaleNormal="100" zoomScaleSheetLayoutView="100" workbookViewId="0">
      <selection activeCell="N26" sqref="N26"/>
    </sheetView>
  </sheetViews>
  <sheetFormatPr defaultColWidth="12" defaultRowHeight="12.75" x14ac:dyDescent="0.2"/>
  <cols>
    <col min="1" max="1" width="29.42578125" style="3" customWidth="1"/>
    <col min="2" max="2" width="7.85546875" style="3" customWidth="1"/>
    <col min="3" max="3" width="19.42578125" style="3" customWidth="1"/>
    <col min="4" max="4" width="18.42578125" style="3" customWidth="1"/>
    <col min="5" max="5" width="18.5703125" style="3" customWidth="1"/>
    <col min="6" max="6" width="16.5703125" style="3" customWidth="1"/>
    <col min="7" max="7" width="18.85546875" style="3" customWidth="1"/>
    <col min="8" max="9" width="19.140625" style="3" customWidth="1"/>
    <col min="10" max="10" width="15.85546875" style="3" customWidth="1"/>
    <col min="11" max="16384" width="12" style="3"/>
  </cols>
  <sheetData>
    <row r="1" spans="1:96" x14ac:dyDescent="0.2">
      <c r="A1" s="1"/>
      <c r="B1" s="1"/>
      <c r="C1" s="1"/>
      <c r="D1" s="2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x14ac:dyDescent="0.2">
      <c r="A2" s="1"/>
      <c r="B2" s="1"/>
      <c r="C2" s="1"/>
      <c r="D2" s="2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x14ac:dyDescent="0.2">
      <c r="A3" s="78" t="s">
        <v>219</v>
      </c>
      <c r="B3" s="78"/>
      <c r="C3" s="78"/>
      <c r="D3" s="78"/>
      <c r="E3" s="78"/>
      <c r="F3" s="78"/>
      <c r="G3" s="78"/>
      <c r="H3" s="78"/>
      <c r="I3" s="78"/>
      <c r="J3" s="7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x14ac:dyDescent="0.2">
      <c r="A5" s="6"/>
      <c r="B5" s="7"/>
      <c r="C5" s="7"/>
      <c r="D5" s="7"/>
      <c r="E5" s="7"/>
      <c r="F5" s="7"/>
      <c r="G5" s="7"/>
      <c r="H5" s="8" t="s">
        <v>0</v>
      </c>
      <c r="I5" s="8" t="s">
        <v>0</v>
      </c>
    </row>
    <row r="6" spans="1:96" x14ac:dyDescent="0.2">
      <c r="A6" s="9"/>
      <c r="B6" s="10"/>
      <c r="C6" s="11" t="s">
        <v>1</v>
      </c>
      <c r="D6" s="11" t="s">
        <v>2</v>
      </c>
      <c r="E6" s="12" t="s">
        <v>3</v>
      </c>
      <c r="F6" s="12"/>
      <c r="G6" s="11" t="s">
        <v>4</v>
      </c>
      <c r="H6" s="11" t="s">
        <v>5</v>
      </c>
      <c r="I6" s="11" t="s">
        <v>6</v>
      </c>
    </row>
    <row r="7" spans="1:96" x14ac:dyDescent="0.2">
      <c r="A7" s="13" t="s">
        <v>7</v>
      </c>
      <c r="B7" s="14" t="s">
        <v>8</v>
      </c>
      <c r="C7" s="14" t="s">
        <v>9</v>
      </c>
      <c r="D7" s="14" t="s">
        <v>9</v>
      </c>
      <c r="E7" s="14" t="s">
        <v>10</v>
      </c>
      <c r="F7" s="14" t="s">
        <v>11</v>
      </c>
      <c r="G7" s="14" t="s">
        <v>10</v>
      </c>
      <c r="H7" s="14" t="s">
        <v>9</v>
      </c>
      <c r="I7" s="14" t="s">
        <v>9</v>
      </c>
    </row>
    <row r="8" spans="1:96" s="53" customFormat="1" x14ac:dyDescent="0.2">
      <c r="A8" s="48" t="s">
        <v>12</v>
      </c>
      <c r="B8" s="49"/>
      <c r="C8" s="50">
        <v>13295126302</v>
      </c>
      <c r="D8" s="50">
        <v>3878659748</v>
      </c>
      <c r="E8" s="50"/>
      <c r="F8" s="50"/>
      <c r="G8" s="50"/>
      <c r="H8" s="51"/>
      <c r="I8" s="52">
        <f>C8+D8</f>
        <v>17173786050</v>
      </c>
    </row>
    <row r="9" spans="1:96" x14ac:dyDescent="0.2">
      <c r="A9" s="15" t="s">
        <v>13</v>
      </c>
      <c r="B9" s="19" t="s">
        <v>14</v>
      </c>
      <c r="C9" s="16">
        <v>10833295298</v>
      </c>
      <c r="D9" s="16">
        <v>3289120739</v>
      </c>
      <c r="E9" s="16"/>
      <c r="F9" s="16"/>
      <c r="G9" s="16"/>
      <c r="H9" s="17">
        <f>C9+D9</f>
        <v>14122416037</v>
      </c>
      <c r="I9" s="18"/>
    </row>
    <row r="10" spans="1:96" x14ac:dyDescent="0.2">
      <c r="A10" s="15" t="s">
        <v>15</v>
      </c>
      <c r="B10" s="19" t="s">
        <v>16</v>
      </c>
      <c r="C10" s="16">
        <v>0</v>
      </c>
      <c r="D10" s="16">
        <v>0</v>
      </c>
      <c r="E10" s="16"/>
      <c r="F10" s="16"/>
      <c r="G10" s="16"/>
      <c r="H10" s="17">
        <f t="shared" ref="H10:H13" si="0">C10+D10</f>
        <v>0</v>
      </c>
      <c r="I10" s="18"/>
    </row>
    <row r="11" spans="1:96" x14ac:dyDescent="0.2">
      <c r="A11" s="15" t="s">
        <v>17</v>
      </c>
      <c r="B11" s="19" t="s">
        <v>18</v>
      </c>
      <c r="C11" s="16">
        <v>257931834</v>
      </c>
      <c r="D11" s="37">
        <v>24759012</v>
      </c>
      <c r="E11" s="16"/>
      <c r="F11" s="16"/>
      <c r="G11" s="16"/>
      <c r="H11" s="17">
        <f t="shared" si="0"/>
        <v>282690846</v>
      </c>
      <c r="I11" s="18"/>
    </row>
    <row r="12" spans="1:96" x14ac:dyDescent="0.2">
      <c r="A12" s="15" t="s">
        <v>19</v>
      </c>
      <c r="B12" s="19" t="s">
        <v>20</v>
      </c>
      <c r="C12" s="16">
        <v>8637863</v>
      </c>
      <c r="D12" s="16">
        <v>4591683</v>
      </c>
      <c r="E12" s="16"/>
      <c r="F12" s="16"/>
      <c r="G12" s="16"/>
      <c r="H12" s="17">
        <f t="shared" si="0"/>
        <v>13229546</v>
      </c>
      <c r="I12" s="18"/>
    </row>
    <row r="13" spans="1:96" x14ac:dyDescent="0.2">
      <c r="A13" s="15" t="s">
        <v>215</v>
      </c>
      <c r="B13" s="19" t="s">
        <v>214</v>
      </c>
      <c r="C13" s="16">
        <v>0</v>
      </c>
      <c r="D13" s="16">
        <v>306205</v>
      </c>
      <c r="E13" s="16"/>
      <c r="F13" s="16"/>
      <c r="G13" s="16"/>
      <c r="H13" s="17">
        <f t="shared" si="0"/>
        <v>306205</v>
      </c>
      <c r="I13" s="18"/>
      <c r="J13" s="20"/>
    </row>
    <row r="14" spans="1:96" x14ac:dyDescent="0.2">
      <c r="A14" s="15"/>
      <c r="B14" s="19"/>
      <c r="C14" s="16"/>
      <c r="D14" s="16"/>
      <c r="E14" s="16"/>
      <c r="F14" s="16"/>
      <c r="G14" s="16"/>
      <c r="H14" s="17"/>
      <c r="I14" s="18"/>
      <c r="J14" s="21"/>
    </row>
    <row r="15" spans="1:96" x14ac:dyDescent="0.2">
      <c r="A15" s="15"/>
      <c r="B15" s="1"/>
      <c r="C15" s="16"/>
      <c r="D15" s="16"/>
      <c r="E15" s="16"/>
      <c r="F15" s="16"/>
      <c r="G15" s="16"/>
      <c r="H15" s="17"/>
      <c r="I15" s="18"/>
    </row>
    <row r="16" spans="1:96" s="53" customFormat="1" x14ac:dyDescent="0.2">
      <c r="A16" s="48" t="s">
        <v>22</v>
      </c>
      <c r="B16" s="49"/>
      <c r="C16" s="50">
        <v>81989547</v>
      </c>
      <c r="D16" s="50">
        <v>46154802</v>
      </c>
      <c r="E16" s="50"/>
      <c r="F16" s="50"/>
      <c r="G16" s="50"/>
      <c r="H16" s="51"/>
      <c r="I16" s="52">
        <f>C16+D16</f>
        <v>128144349</v>
      </c>
    </row>
    <row r="17" spans="1:9" x14ac:dyDescent="0.2">
      <c r="A17" s="15" t="s">
        <v>23</v>
      </c>
      <c r="B17" s="19" t="s">
        <v>24</v>
      </c>
      <c r="C17" s="16">
        <v>2969996</v>
      </c>
      <c r="D17" s="16">
        <v>3317638</v>
      </c>
      <c r="E17" s="16"/>
      <c r="F17" s="16"/>
      <c r="G17" s="16"/>
      <c r="H17" s="17">
        <f>C17+D17</f>
        <v>6287634</v>
      </c>
      <c r="I17" s="18"/>
    </row>
    <row r="18" spans="1:9" x14ac:dyDescent="0.2">
      <c r="A18" s="15"/>
      <c r="B18" s="1"/>
      <c r="C18" s="16"/>
      <c r="D18" s="16"/>
      <c r="E18" s="16"/>
      <c r="F18" s="16"/>
      <c r="G18" s="16"/>
      <c r="H18" s="17"/>
      <c r="I18" s="18">
        <f t="shared" ref="I18:I43" si="1">C18+D18</f>
        <v>0</v>
      </c>
    </row>
    <row r="19" spans="1:9" s="53" customFormat="1" x14ac:dyDescent="0.2">
      <c r="A19" s="48" t="s">
        <v>25</v>
      </c>
      <c r="B19" s="49"/>
      <c r="C19" s="50">
        <v>704118950</v>
      </c>
      <c r="D19" s="50">
        <v>538587548</v>
      </c>
      <c r="E19" s="50">
        <v>38140786</v>
      </c>
      <c r="F19" s="50">
        <v>8888628</v>
      </c>
      <c r="G19" s="50"/>
      <c r="H19" s="51"/>
      <c r="I19" s="52">
        <f>SUM(C19:G19)</f>
        <v>1289735912</v>
      </c>
    </row>
    <row r="20" spans="1:9" x14ac:dyDescent="0.2">
      <c r="A20" s="15" t="s">
        <v>26</v>
      </c>
      <c r="B20" s="19" t="s">
        <v>27</v>
      </c>
      <c r="C20" s="16">
        <v>8725081</v>
      </c>
      <c r="D20" s="16">
        <v>2962012</v>
      </c>
      <c r="E20" s="16"/>
      <c r="F20" s="16"/>
      <c r="G20" s="16"/>
      <c r="H20" s="17">
        <f t="shared" ref="H20:H23" si="2">C20+D20</f>
        <v>11687093</v>
      </c>
      <c r="I20" s="18"/>
    </row>
    <row r="21" spans="1:9" x14ac:dyDescent="0.2">
      <c r="A21" s="15" t="s">
        <v>28</v>
      </c>
      <c r="B21" s="19" t="s">
        <v>29</v>
      </c>
      <c r="C21" s="16">
        <v>4987496</v>
      </c>
      <c r="D21" s="16">
        <v>2411242</v>
      </c>
      <c r="E21" s="16"/>
      <c r="F21" s="16"/>
      <c r="G21" s="16"/>
      <c r="H21" s="17">
        <f t="shared" si="2"/>
        <v>7398738</v>
      </c>
      <c r="I21" s="18"/>
    </row>
    <row r="22" spans="1:9" x14ac:dyDescent="0.2">
      <c r="A22" s="15" t="s">
        <v>30</v>
      </c>
      <c r="B22" s="19" t="s">
        <v>31</v>
      </c>
      <c r="C22" s="16">
        <v>1662501</v>
      </c>
      <c r="D22" s="16">
        <v>1011647</v>
      </c>
      <c r="E22" s="16"/>
      <c r="F22" s="16"/>
      <c r="G22" s="16"/>
      <c r="H22" s="17">
        <f t="shared" si="2"/>
        <v>2674148</v>
      </c>
      <c r="I22" s="18"/>
    </row>
    <row r="23" spans="1:9" x14ac:dyDescent="0.2">
      <c r="A23" s="15" t="s">
        <v>32</v>
      </c>
      <c r="B23" s="19" t="s">
        <v>24</v>
      </c>
      <c r="C23" s="16">
        <v>510463491</v>
      </c>
      <c r="D23" s="16">
        <v>252183250</v>
      </c>
      <c r="E23" s="16"/>
      <c r="F23" s="16"/>
      <c r="G23" s="16"/>
      <c r="H23" s="17">
        <f t="shared" si="2"/>
        <v>762646741</v>
      </c>
      <c r="I23" s="18"/>
    </row>
    <row r="24" spans="1:9" x14ac:dyDescent="0.2">
      <c r="A24" s="15"/>
      <c r="B24" s="1"/>
      <c r="C24" s="16"/>
      <c r="D24" s="16"/>
      <c r="E24" s="16"/>
      <c r="F24" s="16"/>
      <c r="G24" s="16"/>
      <c r="H24" s="17"/>
      <c r="I24" s="18"/>
    </row>
    <row r="25" spans="1:9" s="53" customFormat="1" x14ac:dyDescent="0.2">
      <c r="A25" s="48" t="s">
        <v>33</v>
      </c>
      <c r="B25" s="49"/>
      <c r="C25" s="50">
        <v>150057135</v>
      </c>
      <c r="D25" s="50">
        <v>210494786</v>
      </c>
      <c r="E25" s="50"/>
      <c r="F25" s="50"/>
      <c r="G25" s="50"/>
      <c r="H25" s="51"/>
      <c r="I25" s="52">
        <f t="shared" si="1"/>
        <v>360551921</v>
      </c>
    </row>
    <row r="26" spans="1:9" x14ac:dyDescent="0.2">
      <c r="A26" s="15" t="s">
        <v>34</v>
      </c>
      <c r="B26" s="19" t="s">
        <v>35</v>
      </c>
      <c r="C26" s="16">
        <v>75379598</v>
      </c>
      <c r="D26" s="16">
        <v>57083173</v>
      </c>
      <c r="E26" s="16"/>
      <c r="F26" s="16"/>
      <c r="G26" s="16"/>
      <c r="H26" s="17">
        <f>C26+D26</f>
        <v>132462771</v>
      </c>
      <c r="I26" s="18"/>
    </row>
    <row r="27" spans="1:9" x14ac:dyDescent="0.2">
      <c r="A27" s="1" t="s">
        <v>36</v>
      </c>
      <c r="B27" s="19" t="s">
        <v>37</v>
      </c>
      <c r="C27" s="16">
        <v>11989911</v>
      </c>
      <c r="D27" s="16">
        <v>36494717</v>
      </c>
      <c r="E27" s="16"/>
      <c r="F27" s="16"/>
      <c r="G27" s="16"/>
      <c r="H27" s="17">
        <f>C27+D27</f>
        <v>48484628</v>
      </c>
      <c r="I27" s="18"/>
    </row>
    <row r="28" spans="1:9" x14ac:dyDescent="0.2">
      <c r="A28" s="1"/>
      <c r="B28" s="1"/>
      <c r="C28" s="16"/>
      <c r="D28" s="16"/>
      <c r="E28" s="16"/>
      <c r="F28" s="16"/>
      <c r="G28" s="16"/>
      <c r="H28" s="17"/>
      <c r="I28" s="18">
        <f t="shared" si="1"/>
        <v>0</v>
      </c>
    </row>
    <row r="29" spans="1:9" s="53" customFormat="1" x14ac:dyDescent="0.2">
      <c r="A29" s="48" t="s">
        <v>38</v>
      </c>
      <c r="B29" s="49"/>
      <c r="C29" s="50">
        <v>407743463</v>
      </c>
      <c r="D29" s="50">
        <v>227009023</v>
      </c>
      <c r="E29" s="50">
        <v>21574564</v>
      </c>
      <c r="F29" s="50">
        <v>4588082</v>
      </c>
      <c r="G29" s="50"/>
      <c r="H29" s="51"/>
      <c r="I29" s="52">
        <f>C29+D29+E29+F29+G29</f>
        <v>660915132</v>
      </c>
    </row>
    <row r="30" spans="1:9" x14ac:dyDescent="0.2">
      <c r="A30" s="1" t="s">
        <v>39</v>
      </c>
      <c r="B30" s="19" t="s">
        <v>40</v>
      </c>
      <c r="C30" s="16">
        <v>212251596</v>
      </c>
      <c r="D30" s="16">
        <v>56076916</v>
      </c>
      <c r="E30" s="16"/>
      <c r="F30" s="16"/>
      <c r="G30" s="16"/>
      <c r="H30" s="17">
        <f>C30+D30</f>
        <v>268328512</v>
      </c>
      <c r="I30" s="18"/>
    </row>
    <row r="31" spans="1:9" x14ac:dyDescent="0.2">
      <c r="A31" s="1" t="s">
        <v>41</v>
      </c>
      <c r="B31" s="19" t="s">
        <v>35</v>
      </c>
      <c r="C31" s="16">
        <v>9491962</v>
      </c>
      <c r="D31" s="16">
        <v>4195868</v>
      </c>
      <c r="E31" s="16"/>
      <c r="F31" s="16"/>
      <c r="G31" s="16"/>
      <c r="H31" s="17">
        <f t="shared" ref="H31:H35" si="3">C31+D31</f>
        <v>13687830</v>
      </c>
      <c r="I31" s="18"/>
    </row>
    <row r="32" spans="1:9" x14ac:dyDescent="0.2">
      <c r="A32" s="1" t="s">
        <v>42</v>
      </c>
      <c r="B32" s="19" t="s">
        <v>37</v>
      </c>
      <c r="C32" s="16">
        <v>12171672</v>
      </c>
      <c r="D32" s="16">
        <v>6085484</v>
      </c>
      <c r="E32" s="16"/>
      <c r="F32" s="16"/>
      <c r="G32" s="16"/>
      <c r="H32" s="17">
        <f t="shared" si="3"/>
        <v>18257156</v>
      </c>
      <c r="I32" s="18"/>
    </row>
    <row r="33" spans="1:9" x14ac:dyDescent="0.2">
      <c r="A33" s="1" t="s">
        <v>43</v>
      </c>
      <c r="B33" s="19" t="s">
        <v>44</v>
      </c>
      <c r="C33" s="16">
        <v>1654624</v>
      </c>
      <c r="D33" s="16">
        <v>1001664</v>
      </c>
      <c r="E33" s="16"/>
      <c r="F33" s="16"/>
      <c r="G33" s="16"/>
      <c r="H33" s="17">
        <f t="shared" si="3"/>
        <v>2656288</v>
      </c>
      <c r="I33" s="18"/>
    </row>
    <row r="34" spans="1:9" x14ac:dyDescent="0.2">
      <c r="A34" s="1" t="s">
        <v>45</v>
      </c>
      <c r="B34" s="19" t="s">
        <v>46</v>
      </c>
      <c r="C34" s="16">
        <v>60603084</v>
      </c>
      <c r="D34" s="16">
        <v>42491608</v>
      </c>
      <c r="E34" s="16"/>
      <c r="F34" s="16"/>
      <c r="G34" s="16"/>
      <c r="H34" s="17">
        <f t="shared" si="3"/>
        <v>103094692</v>
      </c>
      <c r="I34" s="18"/>
    </row>
    <row r="35" spans="1:9" x14ac:dyDescent="0.2">
      <c r="A35" s="1" t="s">
        <v>47</v>
      </c>
      <c r="B35" s="19" t="s">
        <v>48</v>
      </c>
      <c r="C35" s="16">
        <v>7978120</v>
      </c>
      <c r="D35" s="16">
        <v>3464900</v>
      </c>
      <c r="E35" s="16"/>
      <c r="F35" s="16"/>
      <c r="G35" s="16"/>
      <c r="H35" s="17">
        <f t="shared" si="3"/>
        <v>11443020</v>
      </c>
      <c r="I35" s="18"/>
    </row>
    <row r="36" spans="1:9" x14ac:dyDescent="0.2">
      <c r="A36" s="1"/>
      <c r="B36" s="1"/>
      <c r="C36" s="16"/>
      <c r="D36" s="16"/>
      <c r="E36" s="16"/>
      <c r="F36" s="16"/>
      <c r="G36" s="16"/>
      <c r="H36" s="17"/>
      <c r="I36" s="18">
        <f t="shared" si="1"/>
        <v>0</v>
      </c>
    </row>
    <row r="37" spans="1:9" s="53" customFormat="1" x14ac:dyDescent="0.2">
      <c r="A37" s="48" t="s">
        <v>49</v>
      </c>
      <c r="B37" s="49"/>
      <c r="C37" s="50">
        <v>591065056</v>
      </c>
      <c r="D37" s="50">
        <v>377499709</v>
      </c>
      <c r="E37" s="50"/>
      <c r="F37" s="50"/>
      <c r="G37" s="50"/>
      <c r="H37" s="51"/>
      <c r="I37" s="52">
        <f t="shared" si="1"/>
        <v>968564765</v>
      </c>
    </row>
    <row r="38" spans="1:9" x14ac:dyDescent="0.2">
      <c r="A38" s="1" t="s">
        <v>50</v>
      </c>
      <c r="B38" s="19" t="s">
        <v>24</v>
      </c>
      <c r="C38" s="16">
        <v>476924417</v>
      </c>
      <c r="D38" s="16">
        <v>172926588</v>
      </c>
      <c r="E38" s="16"/>
      <c r="F38" s="16"/>
      <c r="G38" s="16"/>
      <c r="H38" s="17">
        <f>C38+D38</f>
        <v>649851005</v>
      </c>
      <c r="I38" s="18"/>
    </row>
    <row r="39" spans="1:9" x14ac:dyDescent="0.2">
      <c r="A39" s="1" t="s">
        <v>51</v>
      </c>
      <c r="B39" s="19" t="s">
        <v>52</v>
      </c>
      <c r="C39" s="16">
        <v>567381</v>
      </c>
      <c r="D39" s="16">
        <v>144685</v>
      </c>
      <c r="E39" s="16"/>
      <c r="F39" s="16"/>
      <c r="G39" s="16"/>
      <c r="H39" s="17">
        <f t="shared" ref="H39:H40" si="4">C39+D39</f>
        <v>712066</v>
      </c>
      <c r="I39" s="18"/>
    </row>
    <row r="40" spans="1:9" x14ac:dyDescent="0.2">
      <c r="A40" s="1" t="s">
        <v>53</v>
      </c>
      <c r="B40" s="19" t="s">
        <v>14</v>
      </c>
      <c r="C40" s="16">
        <v>4477266</v>
      </c>
      <c r="D40" s="16">
        <v>3691633</v>
      </c>
      <c r="E40" s="16"/>
      <c r="F40" s="16"/>
      <c r="G40" s="16"/>
      <c r="H40" s="17">
        <f t="shared" si="4"/>
        <v>8168899</v>
      </c>
      <c r="I40" s="18"/>
    </row>
    <row r="41" spans="1:9" x14ac:dyDescent="0.2">
      <c r="A41" s="1" t="s">
        <v>54</v>
      </c>
      <c r="B41" s="19" t="s">
        <v>55</v>
      </c>
      <c r="C41" s="16">
        <v>5017310</v>
      </c>
      <c r="D41" s="16">
        <v>3280968</v>
      </c>
      <c r="E41" s="16"/>
      <c r="F41" s="16"/>
      <c r="G41" s="16"/>
      <c r="H41" s="17">
        <f>C41+D41</f>
        <v>8298278</v>
      </c>
      <c r="I41" s="18"/>
    </row>
    <row r="42" spans="1:9" x14ac:dyDescent="0.2">
      <c r="A42" s="1"/>
      <c r="B42" s="1"/>
      <c r="C42" s="16"/>
      <c r="D42" s="16"/>
      <c r="E42" s="16"/>
      <c r="F42" s="16"/>
      <c r="G42" s="16"/>
      <c r="H42" s="17"/>
      <c r="I42" s="18"/>
    </row>
    <row r="43" spans="1:9" s="53" customFormat="1" x14ac:dyDescent="0.2">
      <c r="A43" s="49" t="s">
        <v>56</v>
      </c>
      <c r="B43" s="49"/>
      <c r="C43" s="50">
        <v>17507341</v>
      </c>
      <c r="D43" s="50">
        <v>76125175</v>
      </c>
      <c r="E43" s="50"/>
      <c r="F43" s="50"/>
      <c r="G43" s="50"/>
      <c r="H43" s="51"/>
      <c r="I43" s="52">
        <f t="shared" si="1"/>
        <v>93632516</v>
      </c>
    </row>
    <row r="44" spans="1:9" x14ac:dyDescent="0.2">
      <c r="A44" s="1" t="s">
        <v>57</v>
      </c>
      <c r="B44" s="19" t="s">
        <v>31</v>
      </c>
      <c r="C44" s="16">
        <v>6695563</v>
      </c>
      <c r="D44" s="16">
        <v>6323375</v>
      </c>
      <c r="E44" s="16"/>
      <c r="F44" s="16"/>
      <c r="G44" s="16"/>
      <c r="H44" s="17">
        <f>C44+D44</f>
        <v>13018938</v>
      </c>
      <c r="I44" s="17"/>
    </row>
    <row r="45" spans="1:9" ht="15.75" customHeight="1" x14ac:dyDescent="0.2">
      <c r="A45" s="1"/>
      <c r="B45" s="1"/>
      <c r="C45" s="16"/>
      <c r="D45" s="16"/>
      <c r="E45" s="16"/>
      <c r="F45" s="16"/>
      <c r="G45" s="16"/>
      <c r="H45" s="17"/>
      <c r="I45" s="17"/>
    </row>
    <row r="46" spans="1:9" s="53" customFormat="1" x14ac:dyDescent="0.2">
      <c r="A46" s="48" t="s">
        <v>58</v>
      </c>
      <c r="B46" s="49"/>
      <c r="C46" s="50">
        <v>3221746237</v>
      </c>
      <c r="D46" s="50">
        <v>1381120166</v>
      </c>
      <c r="E46" s="50"/>
      <c r="F46" s="50"/>
      <c r="G46" s="50"/>
      <c r="H46" s="51"/>
      <c r="I46" s="51">
        <f>C46+D46+E46+F46+G46</f>
        <v>4602866403</v>
      </c>
    </row>
    <row r="47" spans="1:9" x14ac:dyDescent="0.2">
      <c r="A47" s="1" t="s">
        <v>59</v>
      </c>
      <c r="B47" s="19" t="s">
        <v>55</v>
      </c>
      <c r="C47" s="16">
        <v>1715172485</v>
      </c>
      <c r="D47" s="16">
        <v>737344641</v>
      </c>
      <c r="E47" s="16"/>
      <c r="F47" s="16"/>
      <c r="G47" s="16"/>
      <c r="H47" s="17">
        <f>C47+D47</f>
        <v>2452517126</v>
      </c>
      <c r="I47" s="17"/>
    </row>
    <row r="48" spans="1:9" x14ac:dyDescent="0.2">
      <c r="A48" s="1" t="s">
        <v>60</v>
      </c>
      <c r="B48" s="19" t="s">
        <v>46</v>
      </c>
      <c r="C48" s="16">
        <v>9679075</v>
      </c>
      <c r="D48" s="16">
        <v>11796299</v>
      </c>
      <c r="E48" s="16"/>
      <c r="F48" s="16"/>
      <c r="G48" s="16"/>
      <c r="H48" s="17">
        <f t="shared" ref="H48:H50" si="5">C48+D48</f>
        <v>21475374</v>
      </c>
      <c r="I48" s="17"/>
    </row>
    <row r="49" spans="1:9" x14ac:dyDescent="0.2">
      <c r="A49" s="1" t="s">
        <v>61</v>
      </c>
      <c r="B49" s="19" t="s">
        <v>62</v>
      </c>
      <c r="C49" s="16">
        <v>57010179</v>
      </c>
      <c r="D49" s="16">
        <v>12136546</v>
      </c>
      <c r="E49" s="16"/>
      <c r="F49" s="16"/>
      <c r="G49" s="16"/>
      <c r="H49" s="17">
        <f t="shared" si="5"/>
        <v>69146725</v>
      </c>
      <c r="I49" s="17"/>
    </row>
    <row r="50" spans="1:9" x14ac:dyDescent="0.2">
      <c r="A50" s="1" t="s">
        <v>63</v>
      </c>
      <c r="B50" s="19" t="s">
        <v>64</v>
      </c>
      <c r="C50" s="16">
        <v>178192509</v>
      </c>
      <c r="D50" s="16">
        <v>93999026</v>
      </c>
      <c r="E50" s="16"/>
      <c r="F50" s="16"/>
      <c r="G50" s="16"/>
      <c r="H50" s="17">
        <f t="shared" si="5"/>
        <v>272191535</v>
      </c>
      <c r="I50" s="17"/>
    </row>
    <row r="51" spans="1:9" x14ac:dyDescent="0.2">
      <c r="A51" s="23"/>
      <c r="B51" s="24"/>
      <c r="C51" s="25"/>
      <c r="D51" s="25"/>
      <c r="E51" s="25"/>
      <c r="F51" s="25"/>
      <c r="G51" s="25"/>
      <c r="H51" s="8" t="s">
        <v>0</v>
      </c>
      <c r="I51" s="8" t="s">
        <v>0</v>
      </c>
    </row>
    <row r="52" spans="1:9" x14ac:dyDescent="0.2">
      <c r="A52" s="26"/>
      <c r="B52" s="12"/>
      <c r="C52" s="27" t="s">
        <v>1</v>
      </c>
      <c r="D52" s="27" t="s">
        <v>2</v>
      </c>
      <c r="E52" s="28" t="s">
        <v>3</v>
      </c>
      <c r="F52" s="28"/>
      <c r="G52" s="27" t="s">
        <v>4</v>
      </c>
      <c r="H52" s="11" t="s">
        <v>5</v>
      </c>
      <c r="I52" s="11" t="s">
        <v>6</v>
      </c>
    </row>
    <row r="53" spans="1:9" x14ac:dyDescent="0.2">
      <c r="A53" s="13" t="s">
        <v>7</v>
      </c>
      <c r="B53" s="14" t="s">
        <v>8</v>
      </c>
      <c r="C53" s="29" t="s">
        <v>9</v>
      </c>
      <c r="D53" s="29" t="s">
        <v>9</v>
      </c>
      <c r="E53" s="29" t="s">
        <v>10</v>
      </c>
      <c r="F53" s="29" t="s">
        <v>11</v>
      </c>
      <c r="G53" s="29" t="s">
        <v>10</v>
      </c>
      <c r="H53" s="14" t="s">
        <v>9</v>
      </c>
      <c r="I53" s="14" t="s">
        <v>9</v>
      </c>
    </row>
    <row r="54" spans="1:9" s="33" customFormat="1" x14ac:dyDescent="0.2">
      <c r="A54" s="30" t="s">
        <v>65</v>
      </c>
      <c r="B54" s="31">
        <v>18</v>
      </c>
      <c r="C54" s="32">
        <v>56140518</v>
      </c>
      <c r="D54" s="32">
        <v>19471529</v>
      </c>
      <c r="E54" s="32"/>
      <c r="F54" s="32"/>
      <c r="G54" s="32"/>
      <c r="H54" s="17">
        <f>C54+D54</f>
        <v>75612047</v>
      </c>
      <c r="I54" s="32"/>
    </row>
    <row r="55" spans="1:9" s="33" customFormat="1" x14ac:dyDescent="0.2">
      <c r="A55" s="30"/>
      <c r="B55" s="31"/>
      <c r="C55" s="34"/>
      <c r="D55" s="34"/>
      <c r="E55" s="32"/>
      <c r="F55" s="32"/>
      <c r="G55" s="32"/>
      <c r="H55" s="17"/>
      <c r="I55" s="32"/>
    </row>
    <row r="56" spans="1:9" s="53" customFormat="1" x14ac:dyDescent="0.2">
      <c r="A56" s="49" t="s">
        <v>66</v>
      </c>
      <c r="B56" s="49"/>
      <c r="C56" s="50">
        <v>759743233</v>
      </c>
      <c r="D56" s="50">
        <v>1730060148</v>
      </c>
      <c r="E56" s="50">
        <v>3262628873</v>
      </c>
      <c r="F56" s="50">
        <v>745078882</v>
      </c>
      <c r="G56" s="50"/>
      <c r="H56" s="51"/>
      <c r="I56" s="51">
        <f>C56+D56+E56+F56+G56</f>
        <v>6497511136</v>
      </c>
    </row>
    <row r="57" spans="1:9" x14ac:dyDescent="0.2">
      <c r="A57" s="1" t="s">
        <v>67</v>
      </c>
      <c r="B57" s="19" t="s">
        <v>64</v>
      </c>
      <c r="C57" s="16">
        <v>153574983</v>
      </c>
      <c r="D57" s="16">
        <v>282599305</v>
      </c>
      <c r="E57" s="16">
        <v>17404</v>
      </c>
      <c r="F57" s="16">
        <v>3460</v>
      </c>
      <c r="G57" s="16"/>
      <c r="H57" s="17">
        <f>C57+D57+E57+F57</f>
        <v>436195152</v>
      </c>
      <c r="I57" s="17"/>
    </row>
    <row r="58" spans="1:9" x14ac:dyDescent="0.2">
      <c r="A58" s="1" t="s">
        <v>68</v>
      </c>
      <c r="B58" s="19" t="s">
        <v>69</v>
      </c>
      <c r="C58" s="16">
        <v>384406663</v>
      </c>
      <c r="D58" s="16">
        <v>231385019</v>
      </c>
      <c r="E58" s="16">
        <v>285292</v>
      </c>
      <c r="F58" s="16">
        <v>51375</v>
      </c>
      <c r="G58" s="16"/>
      <c r="H58" s="17">
        <f>C58+D58+E58+F58+G58</f>
        <v>616128349</v>
      </c>
      <c r="I58" s="17"/>
    </row>
    <row r="59" spans="1:9" x14ac:dyDescent="0.2">
      <c r="A59" s="1" t="s">
        <v>70</v>
      </c>
      <c r="B59" s="19" t="s">
        <v>71</v>
      </c>
      <c r="C59" s="16">
        <v>740378</v>
      </c>
      <c r="D59" s="16">
        <v>1274652</v>
      </c>
      <c r="E59" s="16"/>
      <c r="F59" s="16"/>
      <c r="G59" s="16"/>
      <c r="H59" s="17">
        <f t="shared" ref="H59" si="6">C59+D59</f>
        <v>2015030</v>
      </c>
      <c r="I59" s="17"/>
    </row>
    <row r="60" spans="1:9" x14ac:dyDescent="0.2">
      <c r="A60" s="1" t="s">
        <v>72</v>
      </c>
      <c r="B60" s="19" t="s">
        <v>73</v>
      </c>
      <c r="C60" s="16">
        <v>6965216</v>
      </c>
      <c r="D60" s="16">
        <v>8337946</v>
      </c>
      <c r="E60" s="16"/>
      <c r="F60" s="16"/>
      <c r="G60" s="16"/>
      <c r="H60" s="17">
        <f>C60+D60</f>
        <v>15303162</v>
      </c>
      <c r="I60" s="17"/>
    </row>
    <row r="61" spans="1:9" x14ac:dyDescent="0.2">
      <c r="A61" s="1"/>
      <c r="B61" s="1"/>
      <c r="C61" s="16"/>
      <c r="D61" s="16"/>
      <c r="E61" s="16"/>
      <c r="F61" s="16"/>
      <c r="G61" s="16"/>
      <c r="H61" s="17"/>
      <c r="I61" s="17"/>
    </row>
    <row r="62" spans="1:9" s="53" customFormat="1" x14ac:dyDescent="0.2">
      <c r="A62" s="49" t="s">
        <v>74</v>
      </c>
      <c r="B62" s="49"/>
      <c r="C62" s="50">
        <v>446817510</v>
      </c>
      <c r="D62" s="50">
        <v>210660992</v>
      </c>
      <c r="E62" s="50"/>
      <c r="F62" s="50"/>
      <c r="G62" s="50">
        <v>177767942</v>
      </c>
      <c r="H62" s="51"/>
      <c r="I62" s="51">
        <f>C62+D62+E62+F62+G62</f>
        <v>835246444</v>
      </c>
    </row>
    <row r="63" spans="1:9" x14ac:dyDescent="0.2">
      <c r="A63" s="1" t="s">
        <v>75</v>
      </c>
      <c r="B63" s="19" t="s">
        <v>76</v>
      </c>
      <c r="C63" s="16">
        <v>16884667</v>
      </c>
      <c r="D63" s="16">
        <v>4401690</v>
      </c>
      <c r="E63" s="16"/>
      <c r="F63" s="16"/>
      <c r="G63" s="16"/>
      <c r="H63" s="17">
        <f t="shared" ref="H63:H65" si="7">C63+D63</f>
        <v>21286357</v>
      </c>
      <c r="I63" s="17"/>
    </row>
    <row r="64" spans="1:9" x14ac:dyDescent="0.2">
      <c r="A64" s="1" t="s">
        <v>77</v>
      </c>
      <c r="B64" s="19" t="s">
        <v>78</v>
      </c>
      <c r="C64" s="16">
        <v>10547771</v>
      </c>
      <c r="D64" s="16">
        <v>1686563</v>
      </c>
      <c r="E64" s="16"/>
      <c r="F64" s="16"/>
      <c r="G64" s="16"/>
      <c r="H64" s="17">
        <f t="shared" si="7"/>
        <v>12234334</v>
      </c>
      <c r="I64" s="17"/>
    </row>
    <row r="65" spans="1:9" x14ac:dyDescent="0.2">
      <c r="A65" s="1" t="s">
        <v>79</v>
      </c>
      <c r="B65" s="19" t="s">
        <v>80</v>
      </c>
      <c r="C65" s="16">
        <v>12432946</v>
      </c>
      <c r="D65" s="16">
        <v>4017559</v>
      </c>
      <c r="E65" s="16"/>
      <c r="F65" s="16"/>
      <c r="G65" s="16"/>
      <c r="H65" s="17">
        <f t="shared" si="7"/>
        <v>16450505</v>
      </c>
      <c r="I65" s="17"/>
    </row>
    <row r="66" spans="1:9" x14ac:dyDescent="0.2">
      <c r="A66" s="1" t="s">
        <v>81</v>
      </c>
      <c r="B66" s="19" t="s">
        <v>24</v>
      </c>
      <c r="C66" s="16">
        <v>144450632</v>
      </c>
      <c r="D66" s="16">
        <v>76543057</v>
      </c>
      <c r="E66" s="16"/>
      <c r="F66" s="16"/>
      <c r="G66" s="16"/>
      <c r="H66" s="17">
        <f>C66+D66</f>
        <v>220993689</v>
      </c>
      <c r="I66" s="17"/>
    </row>
    <row r="67" spans="1:9" x14ac:dyDescent="0.2">
      <c r="A67" s="1"/>
      <c r="B67" s="1"/>
      <c r="C67" s="18"/>
      <c r="D67" s="18"/>
      <c r="E67" s="18"/>
      <c r="F67" s="18"/>
      <c r="G67" s="18"/>
      <c r="H67" s="17"/>
      <c r="I67" s="17"/>
    </row>
    <row r="68" spans="1:9" s="53" customFormat="1" x14ac:dyDescent="0.2">
      <c r="A68" s="48" t="s">
        <v>82</v>
      </c>
      <c r="B68" s="49"/>
      <c r="C68" s="50">
        <v>35349405</v>
      </c>
      <c r="D68" s="50">
        <v>139607161</v>
      </c>
      <c r="E68" s="50">
        <v>0</v>
      </c>
      <c r="F68" s="50">
        <v>0</v>
      </c>
      <c r="G68" s="50"/>
      <c r="H68" s="51"/>
      <c r="I68" s="51">
        <f>C68+D68+E68+F68+G68</f>
        <v>174956566</v>
      </c>
    </row>
    <row r="69" spans="1:9" x14ac:dyDescent="0.2">
      <c r="A69" s="15" t="s">
        <v>83</v>
      </c>
      <c r="B69" s="19" t="s">
        <v>27</v>
      </c>
      <c r="C69" s="16">
        <v>17818154</v>
      </c>
      <c r="D69" s="16">
        <v>33131132</v>
      </c>
      <c r="E69" s="16"/>
      <c r="F69" s="16"/>
      <c r="G69" s="16"/>
      <c r="H69" s="17">
        <f>C69+D69</f>
        <v>50949286</v>
      </c>
      <c r="I69" s="17"/>
    </row>
    <row r="70" spans="1:9" x14ac:dyDescent="0.2">
      <c r="A70" s="15" t="s">
        <v>84</v>
      </c>
      <c r="B70" s="19" t="s">
        <v>85</v>
      </c>
      <c r="C70" s="16">
        <v>2221888</v>
      </c>
      <c r="D70" s="16">
        <v>6823626</v>
      </c>
      <c r="E70" s="16"/>
      <c r="F70" s="16"/>
      <c r="G70" s="16"/>
      <c r="H70" s="17">
        <f>C70+D70</f>
        <v>9045514</v>
      </c>
      <c r="I70" s="17"/>
    </row>
    <row r="71" spans="1:9" x14ac:dyDescent="0.2">
      <c r="A71" s="15"/>
      <c r="B71" s="1"/>
      <c r="C71" s="16"/>
      <c r="D71" s="16"/>
      <c r="E71" s="16"/>
      <c r="F71" s="16"/>
      <c r="G71" s="16"/>
      <c r="H71" s="17"/>
      <c r="I71" s="17"/>
    </row>
    <row r="72" spans="1:9" s="53" customFormat="1" x14ac:dyDescent="0.2">
      <c r="A72" s="48" t="s">
        <v>86</v>
      </c>
      <c r="B72" s="49"/>
      <c r="C72" s="50">
        <v>5584796</v>
      </c>
      <c r="D72" s="50">
        <v>57842271</v>
      </c>
      <c r="E72" s="50">
        <v>18832670</v>
      </c>
      <c r="F72" s="50">
        <v>4046921</v>
      </c>
      <c r="G72" s="50"/>
      <c r="H72" s="51"/>
      <c r="I72" s="51">
        <f>C72+D72+E72+F72+G72</f>
        <v>86306658</v>
      </c>
    </row>
    <row r="73" spans="1:9" x14ac:dyDescent="0.2">
      <c r="A73" s="15" t="s">
        <v>87</v>
      </c>
      <c r="B73" s="19" t="s">
        <v>88</v>
      </c>
      <c r="C73" s="16">
        <v>644888</v>
      </c>
      <c r="D73" s="16">
        <v>550258</v>
      </c>
      <c r="E73" s="16"/>
      <c r="F73" s="16"/>
      <c r="G73" s="16"/>
      <c r="H73" s="17">
        <f>C73+D73</f>
        <v>1195146</v>
      </c>
      <c r="I73" s="17"/>
    </row>
    <row r="74" spans="1:9" x14ac:dyDescent="0.2">
      <c r="A74" s="15" t="s">
        <v>89</v>
      </c>
      <c r="B74" s="19" t="s">
        <v>35</v>
      </c>
      <c r="C74" s="16">
        <v>1297129</v>
      </c>
      <c r="D74" s="16">
        <v>934184</v>
      </c>
      <c r="E74" s="16"/>
      <c r="F74" s="16"/>
      <c r="G74" s="16"/>
      <c r="H74" s="17">
        <f>C74+D74</f>
        <v>2231313</v>
      </c>
      <c r="I74" s="17"/>
    </row>
    <row r="75" spans="1:9" x14ac:dyDescent="0.2">
      <c r="A75" s="15"/>
      <c r="B75" s="1"/>
      <c r="C75" s="16"/>
      <c r="D75" s="16"/>
      <c r="E75" s="16"/>
      <c r="F75" s="16"/>
      <c r="G75" s="16"/>
      <c r="H75" s="17"/>
      <c r="I75" s="17"/>
    </row>
    <row r="76" spans="1:9" s="53" customFormat="1" x14ac:dyDescent="0.2">
      <c r="A76" s="48" t="s">
        <v>90</v>
      </c>
      <c r="B76" s="49"/>
      <c r="C76" s="50">
        <v>26280874</v>
      </c>
      <c r="D76" s="50">
        <v>154142356</v>
      </c>
      <c r="E76" s="50"/>
      <c r="F76" s="50"/>
      <c r="G76" s="50"/>
      <c r="H76" s="51"/>
      <c r="I76" s="51">
        <f>C76+D76+E76+F76+G76</f>
        <v>180423230</v>
      </c>
    </row>
    <row r="77" spans="1:9" x14ac:dyDescent="0.2">
      <c r="A77" s="15" t="s">
        <v>91</v>
      </c>
      <c r="B77" s="19" t="s">
        <v>24</v>
      </c>
      <c r="C77" s="16">
        <v>11422213</v>
      </c>
      <c r="D77" s="16">
        <v>24520408</v>
      </c>
      <c r="E77" s="16"/>
      <c r="F77" s="16"/>
      <c r="G77" s="16"/>
      <c r="H77" s="17">
        <f>C77+D77</f>
        <v>35942621</v>
      </c>
      <c r="I77" s="17"/>
    </row>
    <row r="78" spans="1:9" x14ac:dyDescent="0.2">
      <c r="A78" s="15" t="s">
        <v>92</v>
      </c>
      <c r="B78" s="19" t="s">
        <v>93</v>
      </c>
      <c r="C78" s="16">
        <v>764290</v>
      </c>
      <c r="D78" s="16">
        <v>321128</v>
      </c>
      <c r="E78" s="16"/>
      <c r="F78" s="16"/>
      <c r="G78" s="16"/>
      <c r="H78" s="17">
        <f>C78+D78</f>
        <v>1085418</v>
      </c>
      <c r="I78" s="17"/>
    </row>
    <row r="79" spans="1:9" x14ac:dyDescent="0.2">
      <c r="A79" s="15"/>
      <c r="B79" s="1"/>
      <c r="C79" s="16"/>
      <c r="D79" s="16"/>
      <c r="E79" s="16"/>
      <c r="F79" s="16"/>
      <c r="G79" s="16"/>
      <c r="H79" s="17"/>
      <c r="I79" s="17"/>
    </row>
    <row r="80" spans="1:9" s="53" customFormat="1" x14ac:dyDescent="0.2">
      <c r="A80" s="48" t="s">
        <v>94</v>
      </c>
      <c r="B80" s="49"/>
      <c r="C80" s="50">
        <v>644179421</v>
      </c>
      <c r="D80" s="50">
        <v>1571646945</v>
      </c>
      <c r="E80" s="50">
        <v>3926179876</v>
      </c>
      <c r="F80" s="50">
        <v>926353025</v>
      </c>
      <c r="G80" s="50"/>
      <c r="H80" s="51"/>
      <c r="I80" s="52">
        <f>C80+D80+E80+F80+G80</f>
        <v>7068359267</v>
      </c>
    </row>
    <row r="81" spans="1:13" x14ac:dyDescent="0.2">
      <c r="A81" s="1" t="s">
        <v>95</v>
      </c>
      <c r="B81" s="19" t="s">
        <v>27</v>
      </c>
      <c r="C81" s="16">
        <v>21380851</v>
      </c>
      <c r="D81" s="16">
        <v>9826991</v>
      </c>
      <c r="E81" s="16">
        <v>3743214</v>
      </c>
      <c r="F81" s="16">
        <v>743471</v>
      </c>
      <c r="G81" s="16"/>
      <c r="H81" s="17">
        <f>C81+D81+E81+F81</f>
        <v>35694527</v>
      </c>
      <c r="I81" s="17"/>
    </row>
    <row r="82" spans="1:13" x14ac:dyDescent="0.2">
      <c r="A82" s="1" t="s">
        <v>96</v>
      </c>
      <c r="B82" s="19" t="s">
        <v>64</v>
      </c>
      <c r="C82" s="16">
        <v>349198847</v>
      </c>
      <c r="D82" s="16">
        <v>298572881</v>
      </c>
      <c r="E82" s="16">
        <v>71617850</v>
      </c>
      <c r="F82" s="16">
        <v>15447003</v>
      </c>
      <c r="G82" s="16"/>
      <c r="H82" s="17">
        <f>C82+D82+E82+F82</f>
        <v>734836581</v>
      </c>
      <c r="I82" s="17"/>
    </row>
    <row r="83" spans="1:13" x14ac:dyDescent="0.2">
      <c r="A83" s="1" t="s">
        <v>97</v>
      </c>
      <c r="B83" s="19" t="s">
        <v>98</v>
      </c>
      <c r="C83" s="16">
        <v>11806511</v>
      </c>
      <c r="D83" s="16">
        <v>13067064</v>
      </c>
      <c r="E83" s="16">
        <v>601595</v>
      </c>
      <c r="F83" s="16">
        <v>116663</v>
      </c>
      <c r="G83" s="16"/>
      <c r="H83" s="17">
        <f>C83+D83+E83+F83</f>
        <v>25591833</v>
      </c>
      <c r="I83" s="17"/>
    </row>
    <row r="84" spans="1:13" x14ac:dyDescent="0.2">
      <c r="A84" s="1" t="s">
        <v>99</v>
      </c>
      <c r="B84" s="19" t="s">
        <v>24</v>
      </c>
      <c r="C84" s="16">
        <v>78897397</v>
      </c>
      <c r="D84" s="16">
        <v>31824729</v>
      </c>
      <c r="E84" s="16"/>
      <c r="F84" s="16"/>
      <c r="G84" s="16"/>
      <c r="H84" s="17">
        <f>C84+D84</f>
        <v>110722126</v>
      </c>
      <c r="I84" s="17"/>
    </row>
    <row r="85" spans="1:13" x14ac:dyDescent="0.2">
      <c r="A85" s="1" t="s">
        <v>100</v>
      </c>
      <c r="B85" s="19" t="s">
        <v>101</v>
      </c>
      <c r="C85" s="16">
        <v>4429363</v>
      </c>
      <c r="D85" s="16">
        <v>3048681</v>
      </c>
      <c r="E85" s="16"/>
      <c r="F85" s="16"/>
      <c r="G85" s="16"/>
      <c r="H85" s="17">
        <f>C85+D85</f>
        <v>7478044</v>
      </c>
      <c r="I85" s="17"/>
    </row>
    <row r="86" spans="1:13" x14ac:dyDescent="0.2">
      <c r="A86" s="1"/>
      <c r="B86" s="1"/>
      <c r="C86" s="16"/>
      <c r="D86" s="16"/>
      <c r="E86" s="16"/>
      <c r="F86" s="16"/>
      <c r="G86" s="16"/>
      <c r="H86" s="17"/>
      <c r="I86" s="17"/>
    </row>
    <row r="87" spans="1:13" s="53" customFormat="1" x14ac:dyDescent="0.2">
      <c r="A87" s="48" t="s">
        <v>102</v>
      </c>
      <c r="B87" s="49"/>
      <c r="C87" s="50">
        <v>933335177</v>
      </c>
      <c r="D87" s="50">
        <v>404475974</v>
      </c>
      <c r="E87" s="50"/>
      <c r="F87" s="50"/>
      <c r="G87" s="50"/>
      <c r="H87" s="51"/>
      <c r="I87" s="51">
        <f>D87+C87</f>
        <v>1337811151</v>
      </c>
    </row>
    <row r="88" spans="1:13" x14ac:dyDescent="0.2">
      <c r="A88" s="1" t="s">
        <v>103</v>
      </c>
      <c r="B88" s="19" t="s">
        <v>101</v>
      </c>
      <c r="C88" s="16">
        <v>19432048</v>
      </c>
      <c r="D88" s="16">
        <v>6193121</v>
      </c>
      <c r="E88" s="16"/>
      <c r="F88" s="16"/>
      <c r="G88" s="16"/>
      <c r="H88" s="17">
        <f>D88+C88</f>
        <v>25625169</v>
      </c>
      <c r="I88" s="17"/>
    </row>
    <row r="89" spans="1:13" x14ac:dyDescent="0.2">
      <c r="A89" s="1" t="s">
        <v>104</v>
      </c>
      <c r="B89" s="19" t="s">
        <v>105</v>
      </c>
      <c r="C89" s="16">
        <v>8524248</v>
      </c>
      <c r="D89" s="16">
        <v>7319845</v>
      </c>
      <c r="E89" s="16"/>
      <c r="F89" s="16"/>
      <c r="G89" s="16"/>
      <c r="H89" s="17">
        <f t="shared" ref="H89:H91" si="8">D89+C89</f>
        <v>15844093</v>
      </c>
      <c r="I89" s="17"/>
    </row>
    <row r="90" spans="1:13" x14ac:dyDescent="0.2">
      <c r="A90" s="1" t="s">
        <v>106</v>
      </c>
      <c r="B90" s="19" t="s">
        <v>107</v>
      </c>
      <c r="C90" s="16">
        <v>1729803</v>
      </c>
      <c r="D90" s="16">
        <v>2425852</v>
      </c>
      <c r="E90" s="16"/>
      <c r="F90" s="16"/>
      <c r="G90" s="16"/>
      <c r="H90" s="17">
        <f t="shared" si="8"/>
        <v>4155655</v>
      </c>
      <c r="I90" s="17"/>
    </row>
    <row r="91" spans="1:13" x14ac:dyDescent="0.2">
      <c r="A91" s="1" t="s">
        <v>108</v>
      </c>
      <c r="B91" s="19" t="s">
        <v>109</v>
      </c>
      <c r="C91" s="16">
        <v>395187044</v>
      </c>
      <c r="D91" s="16">
        <v>165697984</v>
      </c>
      <c r="E91" s="16"/>
      <c r="F91" s="16"/>
      <c r="G91" s="16"/>
      <c r="H91" s="17">
        <f t="shared" si="8"/>
        <v>560885028</v>
      </c>
      <c r="I91" s="17"/>
    </row>
    <row r="92" spans="1:13" x14ac:dyDescent="0.2">
      <c r="A92" s="1" t="s">
        <v>110</v>
      </c>
      <c r="B92" s="19" t="s">
        <v>111</v>
      </c>
      <c r="C92" s="16">
        <v>29707787</v>
      </c>
      <c r="D92" s="16">
        <v>23553780</v>
      </c>
      <c r="E92" s="16"/>
      <c r="F92" s="16"/>
      <c r="G92" s="16"/>
      <c r="H92" s="17">
        <f>D92+C92</f>
        <v>53261567</v>
      </c>
      <c r="I92" s="17"/>
      <c r="K92" s="35"/>
      <c r="L92" s="35"/>
      <c r="M92" s="35"/>
    </row>
    <row r="93" spans="1:13" x14ac:dyDescent="0.2">
      <c r="A93" s="1"/>
      <c r="B93" s="1"/>
      <c r="C93" s="16"/>
      <c r="D93" s="16"/>
      <c r="E93" s="16"/>
      <c r="F93" s="16"/>
      <c r="G93" s="16"/>
      <c r="H93" s="17"/>
      <c r="I93" s="17"/>
      <c r="K93" s="35"/>
      <c r="L93" s="35"/>
      <c r="M93" s="35"/>
    </row>
    <row r="94" spans="1:13" s="53" customFormat="1" x14ac:dyDescent="0.2">
      <c r="A94" s="49" t="s">
        <v>112</v>
      </c>
      <c r="B94" s="54" t="s">
        <v>24</v>
      </c>
      <c r="C94" s="50">
        <v>680315150</v>
      </c>
      <c r="D94" s="50">
        <v>114777780</v>
      </c>
      <c r="E94" s="50"/>
      <c r="F94" s="50"/>
      <c r="G94" s="50"/>
      <c r="H94" s="51"/>
      <c r="I94" s="51">
        <f>C94+D94</f>
        <v>795092930</v>
      </c>
      <c r="K94" s="55"/>
      <c r="L94" s="55"/>
      <c r="M94" s="55"/>
    </row>
    <row r="95" spans="1:13" x14ac:dyDescent="0.2">
      <c r="A95" s="1"/>
      <c r="B95" s="1"/>
      <c r="C95" s="16"/>
      <c r="D95" s="16"/>
      <c r="E95" s="16"/>
      <c r="F95" s="16"/>
      <c r="G95" s="16"/>
      <c r="H95" s="17"/>
      <c r="I95" s="17"/>
      <c r="K95" s="35"/>
      <c r="L95" s="35"/>
      <c r="M95" s="35"/>
    </row>
    <row r="96" spans="1:13" s="53" customFormat="1" x14ac:dyDescent="0.2">
      <c r="A96" s="48" t="s">
        <v>113</v>
      </c>
      <c r="B96" s="49"/>
      <c r="C96" s="50">
        <v>267148902</v>
      </c>
      <c r="D96" s="50">
        <v>350861635</v>
      </c>
      <c r="E96" s="50"/>
      <c r="F96" s="50"/>
      <c r="G96" s="50"/>
      <c r="H96" s="51"/>
      <c r="I96" s="51">
        <f>C96+D96</f>
        <v>618010537</v>
      </c>
      <c r="K96" s="55"/>
      <c r="L96" s="55"/>
      <c r="M96" s="55"/>
    </row>
    <row r="97" spans="1:13" x14ac:dyDescent="0.2">
      <c r="A97" s="1" t="s">
        <v>114</v>
      </c>
      <c r="B97" s="19" t="s">
        <v>93</v>
      </c>
      <c r="C97" s="16">
        <v>10897135</v>
      </c>
      <c r="D97" s="16">
        <v>7182025</v>
      </c>
      <c r="E97" s="16"/>
      <c r="F97" s="16"/>
      <c r="G97" s="16"/>
      <c r="H97" s="17">
        <f>C97+D97</f>
        <v>18079160</v>
      </c>
      <c r="I97" s="17"/>
      <c r="K97" s="35"/>
      <c r="L97" s="35"/>
      <c r="M97" s="35"/>
    </row>
    <row r="98" spans="1:13" x14ac:dyDescent="0.2">
      <c r="A98" s="1" t="s">
        <v>115</v>
      </c>
      <c r="B98" s="19" t="s">
        <v>24</v>
      </c>
      <c r="C98" s="16">
        <v>143263851</v>
      </c>
      <c r="D98" s="16">
        <v>122077814</v>
      </c>
      <c r="E98" s="16"/>
      <c r="F98" s="16"/>
      <c r="G98" s="16"/>
      <c r="H98" s="17">
        <f>C98+D98</f>
        <v>265341665</v>
      </c>
      <c r="I98" s="17"/>
      <c r="K98" s="35"/>
      <c r="L98" s="35"/>
      <c r="M98" s="35"/>
    </row>
    <row r="99" spans="1:13" x14ac:dyDescent="0.2">
      <c r="A99" s="1"/>
      <c r="B99" s="1"/>
      <c r="C99" s="16"/>
      <c r="D99" s="16"/>
      <c r="E99" s="16"/>
      <c r="F99" s="16"/>
      <c r="G99" s="16"/>
      <c r="H99" s="17"/>
      <c r="I99" s="17"/>
      <c r="K99" s="35"/>
      <c r="L99" s="35"/>
      <c r="M99" s="35"/>
    </row>
    <row r="100" spans="1:13" s="53" customFormat="1" x14ac:dyDescent="0.2">
      <c r="A100" s="48" t="s">
        <v>116</v>
      </c>
      <c r="B100" s="49"/>
      <c r="C100" s="50">
        <v>252542445</v>
      </c>
      <c r="D100" s="50">
        <v>560814559</v>
      </c>
      <c r="E100" s="50">
        <v>234242</v>
      </c>
      <c r="F100" s="50">
        <v>63575</v>
      </c>
      <c r="G100" s="50"/>
      <c r="H100" s="51"/>
      <c r="I100" s="51">
        <f>C100+D100+E100+F100+G100</f>
        <v>813654821</v>
      </c>
      <c r="K100" s="55"/>
      <c r="L100" s="55"/>
      <c r="M100" s="55"/>
    </row>
    <row r="101" spans="1:13" x14ac:dyDescent="0.2">
      <c r="A101" s="1" t="s">
        <v>117</v>
      </c>
      <c r="B101" s="19" t="s">
        <v>24</v>
      </c>
      <c r="C101" s="16">
        <v>191046301</v>
      </c>
      <c r="D101" s="16">
        <v>142116017</v>
      </c>
      <c r="E101" s="16"/>
      <c r="F101" s="16"/>
      <c r="G101" s="16"/>
      <c r="H101" s="17">
        <f>C101+D101</f>
        <v>333162318</v>
      </c>
      <c r="I101" s="17"/>
    </row>
    <row r="102" spans="1:13" x14ac:dyDescent="0.2">
      <c r="A102" s="1"/>
      <c r="B102" s="1"/>
      <c r="C102" s="16"/>
      <c r="D102" s="16"/>
      <c r="E102" s="16"/>
      <c r="F102" s="16"/>
      <c r="G102" s="16"/>
      <c r="H102" s="17"/>
      <c r="I102" s="17"/>
    </row>
    <row r="103" spans="1:13" s="53" customFormat="1" x14ac:dyDescent="0.2">
      <c r="A103" s="49" t="s">
        <v>118</v>
      </c>
      <c r="B103" s="49"/>
      <c r="C103" s="50">
        <v>78998698</v>
      </c>
      <c r="D103" s="50">
        <v>65769250</v>
      </c>
      <c r="E103" s="50"/>
      <c r="F103" s="50"/>
      <c r="G103" s="50"/>
      <c r="H103" s="51"/>
      <c r="I103" s="51">
        <f>C103+D103</f>
        <v>144767948</v>
      </c>
    </row>
    <row r="104" spans="1:13" x14ac:dyDescent="0.2">
      <c r="A104" s="1" t="s">
        <v>119</v>
      </c>
      <c r="B104" s="19" t="s">
        <v>217</v>
      </c>
      <c r="C104" s="16">
        <v>2429652</v>
      </c>
      <c r="D104" s="16">
        <v>3139440</v>
      </c>
      <c r="E104" s="16"/>
      <c r="F104" s="16"/>
      <c r="G104" s="16"/>
      <c r="H104" s="17">
        <f>C104+D104</f>
        <v>5569092</v>
      </c>
      <c r="I104" s="17"/>
    </row>
    <row r="105" spans="1:13" x14ac:dyDescent="0.2">
      <c r="A105" s="23"/>
      <c r="B105" s="24"/>
      <c r="C105" s="25"/>
      <c r="D105" s="25"/>
      <c r="E105" s="25"/>
      <c r="F105" s="25"/>
      <c r="G105" s="25"/>
      <c r="H105" s="8" t="s">
        <v>0</v>
      </c>
      <c r="I105" s="8" t="s">
        <v>0</v>
      </c>
    </row>
    <row r="106" spans="1:13" x14ac:dyDescent="0.2">
      <c r="A106" s="26"/>
      <c r="B106" s="12"/>
      <c r="C106" s="27" t="s">
        <v>1</v>
      </c>
      <c r="D106" s="27" t="s">
        <v>2</v>
      </c>
      <c r="E106" s="28" t="s">
        <v>3</v>
      </c>
      <c r="F106" s="28"/>
      <c r="G106" s="27" t="s">
        <v>4</v>
      </c>
      <c r="H106" s="11" t="s">
        <v>5</v>
      </c>
      <c r="I106" s="11" t="s">
        <v>6</v>
      </c>
    </row>
    <row r="107" spans="1:13" x14ac:dyDescent="0.2">
      <c r="A107" s="13" t="s">
        <v>7</v>
      </c>
      <c r="B107" s="14" t="s">
        <v>8</v>
      </c>
      <c r="C107" s="29" t="s">
        <v>9</v>
      </c>
      <c r="D107" s="29" t="s">
        <v>9</v>
      </c>
      <c r="E107" s="29" t="s">
        <v>10</v>
      </c>
      <c r="F107" s="29" t="s">
        <v>11</v>
      </c>
      <c r="G107" s="29" t="s">
        <v>10</v>
      </c>
      <c r="H107" s="14" t="s">
        <v>9</v>
      </c>
      <c r="I107" s="14" t="s">
        <v>9</v>
      </c>
    </row>
    <row r="108" spans="1:13" s="53" customFormat="1" x14ac:dyDescent="0.2">
      <c r="A108" s="48" t="s">
        <v>120</v>
      </c>
      <c r="B108" s="49"/>
      <c r="C108" s="50">
        <v>834477989</v>
      </c>
      <c r="D108" s="50">
        <v>396560212</v>
      </c>
      <c r="E108" s="50"/>
      <c r="F108" s="50"/>
      <c r="G108" s="50"/>
      <c r="H108" s="51"/>
      <c r="I108" s="51">
        <f>C108+D108+E108+F108+G108</f>
        <v>1231038201</v>
      </c>
    </row>
    <row r="109" spans="1:13" x14ac:dyDescent="0.2">
      <c r="A109" s="1" t="s">
        <v>121</v>
      </c>
      <c r="B109" s="19" t="s">
        <v>24</v>
      </c>
      <c r="C109" s="16">
        <v>433935803</v>
      </c>
      <c r="D109" s="16">
        <v>161347553</v>
      </c>
      <c r="E109" s="16"/>
      <c r="F109" s="16"/>
      <c r="G109" s="16"/>
      <c r="H109" s="17">
        <f>C109+D109</f>
        <v>595283356</v>
      </c>
      <c r="I109" s="51"/>
    </row>
    <row r="110" spans="1:13" x14ac:dyDescent="0.2">
      <c r="A110" s="1" t="s">
        <v>122</v>
      </c>
      <c r="B110" s="19" t="s">
        <v>46</v>
      </c>
      <c r="C110" s="16">
        <v>42963944</v>
      </c>
      <c r="D110" s="16">
        <v>13308974</v>
      </c>
      <c r="E110" s="16"/>
      <c r="F110" s="16"/>
      <c r="G110" s="16"/>
      <c r="H110" s="17">
        <f t="shared" ref="H110:H128" si="9">C110+D110</f>
        <v>56272918</v>
      </c>
      <c r="I110" s="51"/>
    </row>
    <row r="111" spans="1:13" x14ac:dyDescent="0.2">
      <c r="A111" s="1" t="s">
        <v>123</v>
      </c>
      <c r="B111" s="19" t="s">
        <v>124</v>
      </c>
      <c r="C111" s="16">
        <v>25278200</v>
      </c>
      <c r="D111" s="16">
        <v>9318337</v>
      </c>
      <c r="E111" s="16"/>
      <c r="F111" s="16"/>
      <c r="G111" s="16"/>
      <c r="H111" s="17">
        <f t="shared" si="9"/>
        <v>34596537</v>
      </c>
      <c r="I111" s="51"/>
    </row>
    <row r="112" spans="1:13" x14ac:dyDescent="0.2">
      <c r="A112" s="1"/>
      <c r="B112" s="1"/>
      <c r="C112" s="16"/>
      <c r="D112" s="16"/>
      <c r="E112" s="16"/>
      <c r="F112" s="16"/>
      <c r="G112" s="16"/>
      <c r="H112" s="17"/>
      <c r="I112" s="51"/>
    </row>
    <row r="113" spans="1:9" s="53" customFormat="1" x14ac:dyDescent="0.2">
      <c r="A113" s="49" t="s">
        <v>125</v>
      </c>
      <c r="B113" s="49"/>
      <c r="C113" s="50">
        <v>89871341</v>
      </c>
      <c r="D113" s="50">
        <v>133694348</v>
      </c>
      <c r="E113" s="50">
        <v>1497422</v>
      </c>
      <c r="F113" s="50">
        <v>321550</v>
      </c>
      <c r="G113" s="50"/>
      <c r="H113" s="17"/>
      <c r="I113" s="51">
        <f>C113+D113+E113+F113+G113</f>
        <v>225384661</v>
      </c>
    </row>
    <row r="114" spans="1:9" x14ac:dyDescent="0.2">
      <c r="A114" s="1" t="s">
        <v>126</v>
      </c>
      <c r="B114" s="19" t="s">
        <v>98</v>
      </c>
      <c r="C114" s="16">
        <v>518045</v>
      </c>
      <c r="D114" s="16">
        <v>438672</v>
      </c>
      <c r="E114" s="18"/>
      <c r="F114" s="16"/>
      <c r="G114" s="16"/>
      <c r="H114" s="17">
        <f t="shared" si="9"/>
        <v>956717</v>
      </c>
      <c r="I114" s="51"/>
    </row>
    <row r="115" spans="1:9" x14ac:dyDescent="0.2">
      <c r="A115" s="1" t="s">
        <v>127</v>
      </c>
      <c r="B115" s="19" t="s">
        <v>128</v>
      </c>
      <c r="C115" s="16">
        <v>23493440</v>
      </c>
      <c r="D115" s="16">
        <v>10098100</v>
      </c>
      <c r="E115" s="18"/>
      <c r="F115" s="16"/>
      <c r="G115" s="16"/>
      <c r="H115" s="17">
        <f t="shared" si="9"/>
        <v>33591540</v>
      </c>
      <c r="I115" s="51"/>
    </row>
    <row r="116" spans="1:9" x14ac:dyDescent="0.2">
      <c r="A116" s="1" t="s">
        <v>129</v>
      </c>
      <c r="B116" s="19" t="s">
        <v>130</v>
      </c>
      <c r="C116" s="16">
        <v>957520</v>
      </c>
      <c r="D116" s="16">
        <v>1556611</v>
      </c>
      <c r="E116" s="18"/>
      <c r="F116" s="16"/>
      <c r="G116" s="16"/>
      <c r="H116" s="17">
        <f t="shared" si="9"/>
        <v>2514131</v>
      </c>
      <c r="I116" s="51"/>
    </row>
    <row r="117" spans="1:9" x14ac:dyDescent="0.2">
      <c r="A117" s="1" t="s">
        <v>131</v>
      </c>
      <c r="B117" s="19" t="s">
        <v>24</v>
      </c>
      <c r="C117" s="16">
        <v>32357838</v>
      </c>
      <c r="D117" s="16">
        <v>43182102</v>
      </c>
      <c r="E117" s="18"/>
      <c r="F117" s="16"/>
      <c r="G117" s="16"/>
      <c r="H117" s="17">
        <f t="shared" si="9"/>
        <v>75539940</v>
      </c>
      <c r="I117" s="51"/>
    </row>
    <row r="118" spans="1:9" x14ac:dyDescent="0.2">
      <c r="A118" s="1"/>
      <c r="B118" s="1"/>
      <c r="C118" s="16"/>
      <c r="D118" s="16"/>
      <c r="E118" s="16"/>
      <c r="F118" s="16"/>
      <c r="G118" s="16"/>
      <c r="H118" s="17"/>
      <c r="I118" s="51"/>
    </row>
    <row r="119" spans="1:9" s="53" customFormat="1" x14ac:dyDescent="0.2">
      <c r="A119" s="49" t="s">
        <v>132</v>
      </c>
      <c r="B119" s="49"/>
      <c r="C119" s="50">
        <v>513600196</v>
      </c>
      <c r="D119" s="50">
        <v>325187698</v>
      </c>
      <c r="E119" s="50">
        <v>351057186</v>
      </c>
      <c r="F119" s="50">
        <v>81574622</v>
      </c>
      <c r="G119" s="50"/>
      <c r="H119" s="17"/>
      <c r="I119" s="51">
        <f>C119+D119+E119+F119+G119</f>
        <v>1271419702</v>
      </c>
    </row>
    <row r="120" spans="1:9" x14ac:dyDescent="0.2">
      <c r="A120" s="1" t="s">
        <v>133</v>
      </c>
      <c r="B120" s="19" t="s">
        <v>98</v>
      </c>
      <c r="C120" s="16">
        <v>14423936</v>
      </c>
      <c r="D120" s="16">
        <v>11707837</v>
      </c>
      <c r="E120" s="16"/>
      <c r="F120" s="16"/>
      <c r="G120" s="16"/>
      <c r="H120" s="17">
        <f t="shared" si="9"/>
        <v>26131773</v>
      </c>
      <c r="I120" s="51"/>
    </row>
    <row r="121" spans="1:9" x14ac:dyDescent="0.2">
      <c r="A121" s="1" t="s">
        <v>134</v>
      </c>
      <c r="B121" s="19">
        <v>55</v>
      </c>
      <c r="C121" s="16">
        <v>68309141</v>
      </c>
      <c r="D121" s="16">
        <v>67599233</v>
      </c>
      <c r="E121" s="16"/>
      <c r="F121" s="16"/>
      <c r="G121" s="16"/>
      <c r="H121" s="17">
        <f t="shared" si="9"/>
        <v>135908374</v>
      </c>
      <c r="I121" s="51"/>
    </row>
    <row r="122" spans="1:9" x14ac:dyDescent="0.2">
      <c r="A122" s="1"/>
      <c r="B122" s="1"/>
      <c r="C122" s="16"/>
      <c r="D122" s="16"/>
      <c r="E122" s="16"/>
      <c r="F122" s="16"/>
      <c r="G122" s="16"/>
      <c r="H122" s="17"/>
      <c r="I122" s="51"/>
    </row>
    <row r="123" spans="1:9" s="53" customFormat="1" x14ac:dyDescent="0.2">
      <c r="A123" s="48" t="s">
        <v>135</v>
      </c>
      <c r="B123" s="49"/>
      <c r="C123" s="50">
        <v>182110061</v>
      </c>
      <c r="D123" s="50">
        <v>215294782</v>
      </c>
      <c r="E123" s="50">
        <v>9450922</v>
      </c>
      <c r="F123" s="50">
        <v>2108551</v>
      </c>
      <c r="G123" s="50"/>
      <c r="H123" s="17"/>
      <c r="I123" s="51">
        <f t="shared" ref="I123" si="10">C123+D123+E123+F123+G123</f>
        <v>408964316</v>
      </c>
    </row>
    <row r="124" spans="1:9" x14ac:dyDescent="0.2">
      <c r="A124" s="15" t="s">
        <v>136</v>
      </c>
      <c r="B124" s="19" t="s">
        <v>137</v>
      </c>
      <c r="C124" s="16">
        <v>314365</v>
      </c>
      <c r="D124" s="16">
        <v>760666</v>
      </c>
      <c r="E124" s="16"/>
      <c r="F124" s="16"/>
      <c r="G124" s="16"/>
      <c r="H124" s="17">
        <f t="shared" si="9"/>
        <v>1075031</v>
      </c>
      <c r="I124" s="17"/>
    </row>
    <row r="125" spans="1:9" x14ac:dyDescent="0.2">
      <c r="A125" s="15" t="s">
        <v>138</v>
      </c>
      <c r="B125" s="19" t="s">
        <v>139</v>
      </c>
      <c r="C125" s="16">
        <v>725921</v>
      </c>
      <c r="D125" s="16">
        <v>448055</v>
      </c>
      <c r="E125" s="16"/>
      <c r="F125" s="16"/>
      <c r="G125" s="16"/>
      <c r="H125" s="17">
        <f t="shared" si="9"/>
        <v>1173976</v>
      </c>
      <c r="I125" s="17"/>
    </row>
    <row r="126" spans="1:9" x14ac:dyDescent="0.2">
      <c r="A126" s="15" t="s">
        <v>140</v>
      </c>
      <c r="B126" s="19" t="s">
        <v>55</v>
      </c>
      <c r="C126" s="16">
        <v>1272086</v>
      </c>
      <c r="D126" s="16">
        <v>1215283</v>
      </c>
      <c r="E126" s="16"/>
      <c r="F126" s="16"/>
      <c r="G126" s="16"/>
      <c r="H126" s="17">
        <f t="shared" si="9"/>
        <v>2487369</v>
      </c>
      <c r="I126" s="17"/>
    </row>
    <row r="127" spans="1:9" x14ac:dyDescent="0.2">
      <c r="A127" s="15" t="s">
        <v>141</v>
      </c>
      <c r="B127" s="19" t="s">
        <v>88</v>
      </c>
      <c r="C127" s="16">
        <v>672957</v>
      </c>
      <c r="D127" s="16">
        <v>341218</v>
      </c>
      <c r="E127" s="16"/>
      <c r="F127" s="16"/>
      <c r="G127" s="16"/>
      <c r="H127" s="17">
        <f t="shared" si="9"/>
        <v>1014175</v>
      </c>
      <c r="I127" s="17"/>
    </row>
    <row r="128" spans="1:9" x14ac:dyDescent="0.2">
      <c r="A128" s="15" t="s">
        <v>142</v>
      </c>
      <c r="B128" s="19" t="s">
        <v>24</v>
      </c>
      <c r="C128" s="16">
        <v>119243220</v>
      </c>
      <c r="D128" s="16">
        <v>46892712</v>
      </c>
      <c r="E128" s="16"/>
      <c r="F128" s="16"/>
      <c r="G128" s="16"/>
      <c r="H128" s="17">
        <f t="shared" si="9"/>
        <v>166135932</v>
      </c>
      <c r="I128" s="17"/>
    </row>
    <row r="129" spans="1:10" x14ac:dyDescent="0.2">
      <c r="A129" s="36"/>
      <c r="C129" s="18"/>
      <c r="D129" s="18"/>
      <c r="E129" s="18"/>
      <c r="F129" s="18"/>
      <c r="G129" s="18"/>
      <c r="H129" s="37"/>
      <c r="I129" s="37"/>
    </row>
    <row r="130" spans="1:10" s="53" customFormat="1" x14ac:dyDescent="0.2">
      <c r="A130" s="48" t="s">
        <v>143</v>
      </c>
      <c r="B130" s="49"/>
      <c r="C130" s="50">
        <v>2850865253</v>
      </c>
      <c r="D130" s="50">
        <v>834240685</v>
      </c>
      <c r="E130" s="50">
        <v>37559286</v>
      </c>
      <c r="F130" s="50">
        <v>9514142</v>
      </c>
      <c r="G130" s="50"/>
      <c r="H130" s="51"/>
      <c r="I130" s="51">
        <f>C130+D130+E130+F130</f>
        <v>3732179366</v>
      </c>
    </row>
    <row r="131" spans="1:10" x14ac:dyDescent="0.2">
      <c r="A131" s="15" t="s">
        <v>144</v>
      </c>
      <c r="B131" s="19" t="s">
        <v>24</v>
      </c>
      <c r="C131" s="16">
        <v>135291919</v>
      </c>
      <c r="D131" s="16">
        <v>61628143</v>
      </c>
      <c r="E131" s="16"/>
      <c r="F131" s="16"/>
      <c r="G131" s="16"/>
      <c r="H131" s="17">
        <f>C131+D131</f>
        <v>196920062</v>
      </c>
      <c r="I131" s="17"/>
    </row>
    <row r="132" spans="1:10" x14ac:dyDescent="0.2">
      <c r="A132" s="15" t="s">
        <v>145</v>
      </c>
      <c r="B132" s="19" t="s">
        <v>31</v>
      </c>
      <c r="C132" s="16">
        <v>3773603</v>
      </c>
      <c r="D132" s="16">
        <v>7743291</v>
      </c>
      <c r="E132" s="16"/>
      <c r="F132" s="16"/>
      <c r="G132" s="16"/>
      <c r="H132" s="17">
        <f t="shared" ref="H132:H137" si="11">C132+D132</f>
        <v>11516894</v>
      </c>
      <c r="I132" s="17"/>
    </row>
    <row r="133" spans="1:10" x14ac:dyDescent="0.2">
      <c r="A133" s="1" t="s">
        <v>146</v>
      </c>
      <c r="B133" s="19" t="s">
        <v>147</v>
      </c>
      <c r="C133" s="16">
        <v>5649675</v>
      </c>
      <c r="D133" s="16">
        <v>6109376</v>
      </c>
      <c r="E133" s="16"/>
      <c r="F133" s="16"/>
      <c r="G133" s="16"/>
      <c r="H133" s="17">
        <f t="shared" si="11"/>
        <v>11759051</v>
      </c>
      <c r="I133" s="17"/>
    </row>
    <row r="134" spans="1:10" x14ac:dyDescent="0.2">
      <c r="A134" s="1" t="s">
        <v>148</v>
      </c>
      <c r="B134" s="19" t="s">
        <v>149</v>
      </c>
      <c r="C134" s="16">
        <v>1897563227</v>
      </c>
      <c r="D134" s="16">
        <v>422513420</v>
      </c>
      <c r="E134" s="16"/>
      <c r="F134" s="16"/>
      <c r="G134" s="16"/>
      <c r="H134" s="17">
        <f t="shared" si="11"/>
        <v>2320076647</v>
      </c>
      <c r="I134" s="17"/>
    </row>
    <row r="135" spans="1:10" x14ac:dyDescent="0.2">
      <c r="A135" s="1" t="s">
        <v>150</v>
      </c>
      <c r="B135" s="19" t="s">
        <v>151</v>
      </c>
      <c r="C135" s="16">
        <v>1668402</v>
      </c>
      <c r="D135" s="16">
        <v>1975958</v>
      </c>
      <c r="E135" s="16">
        <v>0</v>
      </c>
      <c r="F135" s="16"/>
      <c r="G135" s="16"/>
      <c r="H135" s="17">
        <f t="shared" si="11"/>
        <v>3644360</v>
      </c>
      <c r="I135" s="17"/>
    </row>
    <row r="136" spans="1:10" x14ac:dyDescent="0.2">
      <c r="A136" s="1" t="s">
        <v>15</v>
      </c>
      <c r="B136" s="19" t="s">
        <v>152</v>
      </c>
      <c r="C136" s="16">
        <v>367450001</v>
      </c>
      <c r="D136" s="16">
        <v>42957059</v>
      </c>
      <c r="E136" s="16"/>
      <c r="F136" s="16"/>
      <c r="G136" s="16"/>
      <c r="H136" s="17">
        <f t="shared" si="11"/>
        <v>410407060</v>
      </c>
      <c r="I136" s="17"/>
    </row>
    <row r="137" spans="1:10" x14ac:dyDescent="0.2">
      <c r="A137" s="15" t="s">
        <v>21</v>
      </c>
      <c r="B137" s="19" t="s">
        <v>153</v>
      </c>
      <c r="C137" s="16">
        <v>0</v>
      </c>
      <c r="D137" s="16">
        <v>257207</v>
      </c>
      <c r="E137" s="16"/>
      <c r="F137" s="16"/>
      <c r="G137" s="16"/>
      <c r="H137" s="17">
        <f t="shared" si="11"/>
        <v>257207</v>
      </c>
      <c r="I137" s="17"/>
      <c r="J137" s="38"/>
    </row>
    <row r="138" spans="1:10" x14ac:dyDescent="0.2">
      <c r="A138" s="1"/>
      <c r="B138" s="1"/>
      <c r="C138" s="16"/>
      <c r="D138" s="18"/>
      <c r="E138" s="16"/>
      <c r="F138" s="16"/>
      <c r="G138" s="16"/>
      <c r="H138" s="17"/>
      <c r="I138" s="17"/>
    </row>
    <row r="139" spans="1:10" s="53" customFormat="1" x14ac:dyDescent="0.2">
      <c r="A139" s="48" t="s">
        <v>154</v>
      </c>
      <c r="B139" s="49"/>
      <c r="C139" s="50">
        <v>1491030339</v>
      </c>
      <c r="D139" s="50">
        <v>1685623560</v>
      </c>
      <c r="E139" s="50">
        <v>517200320</v>
      </c>
      <c r="F139" s="50">
        <v>119341120</v>
      </c>
      <c r="G139" s="50"/>
      <c r="H139" s="51"/>
      <c r="I139" s="51">
        <f>C139+D139+E139+F139+G139</f>
        <v>3813195339</v>
      </c>
    </row>
    <row r="140" spans="1:10" x14ac:dyDescent="0.2">
      <c r="A140" s="1" t="s">
        <v>155</v>
      </c>
      <c r="B140" s="19" t="s">
        <v>55</v>
      </c>
      <c r="C140" s="16">
        <v>88847654</v>
      </c>
      <c r="D140" s="16">
        <v>40706895</v>
      </c>
      <c r="E140" s="16">
        <v>1094678</v>
      </c>
      <c r="F140" s="16">
        <v>243246</v>
      </c>
      <c r="G140" s="16"/>
      <c r="H140" s="17">
        <f>C140+D140+E140+F140</f>
        <v>130892473</v>
      </c>
      <c r="I140" s="17"/>
    </row>
    <row r="141" spans="1:10" x14ac:dyDescent="0.2">
      <c r="A141" s="1" t="s">
        <v>156</v>
      </c>
      <c r="B141" s="19" t="s">
        <v>218</v>
      </c>
      <c r="C141" s="16">
        <v>78570919</v>
      </c>
      <c r="D141" s="16">
        <v>68522055</v>
      </c>
      <c r="E141" s="16">
        <v>417026</v>
      </c>
      <c r="F141" s="16">
        <v>94090</v>
      </c>
      <c r="G141" s="16"/>
      <c r="H141" s="17">
        <f>C141+D141+E141+F141+G141</f>
        <v>147604090</v>
      </c>
      <c r="I141" s="17"/>
    </row>
    <row r="142" spans="1:10" x14ac:dyDescent="0.2">
      <c r="A142" s="1" t="s">
        <v>157</v>
      </c>
      <c r="B142" s="19" t="s">
        <v>88</v>
      </c>
      <c r="C142" s="16">
        <v>775056956</v>
      </c>
      <c r="D142" s="16">
        <v>411735564</v>
      </c>
      <c r="E142" s="16">
        <v>2251155</v>
      </c>
      <c r="F142" s="16">
        <v>562749</v>
      </c>
      <c r="G142" s="16"/>
      <c r="H142" s="17">
        <f>C142+D142+E142+F142</f>
        <v>1189606424</v>
      </c>
      <c r="I142" s="17"/>
    </row>
    <row r="143" spans="1:10" x14ac:dyDescent="0.2">
      <c r="A143" s="1" t="s">
        <v>158</v>
      </c>
      <c r="B143" s="19">
        <v>22</v>
      </c>
      <c r="C143" s="16">
        <v>11328800</v>
      </c>
      <c r="D143" s="16">
        <v>13775406</v>
      </c>
      <c r="E143" s="16"/>
      <c r="F143" s="16"/>
      <c r="G143" s="16"/>
      <c r="H143" s="17">
        <f t="shared" ref="H143" si="12">C143+D143+E143+F143</f>
        <v>25104206</v>
      </c>
      <c r="I143" s="17"/>
    </row>
    <row r="144" spans="1:10" x14ac:dyDescent="0.2">
      <c r="A144" s="1"/>
      <c r="B144" s="19"/>
      <c r="C144" s="16"/>
      <c r="D144" s="16"/>
      <c r="E144" s="16"/>
      <c r="F144" s="16"/>
      <c r="G144" s="16"/>
      <c r="H144" s="17"/>
      <c r="I144" s="17"/>
    </row>
    <row r="145" spans="1:9" s="53" customFormat="1" x14ac:dyDescent="0.2">
      <c r="A145" s="48" t="s">
        <v>159</v>
      </c>
      <c r="B145" s="49"/>
      <c r="C145" s="50">
        <v>428513590</v>
      </c>
      <c r="D145" s="50">
        <v>206477328</v>
      </c>
      <c r="E145" s="50"/>
      <c r="F145" s="50"/>
      <c r="G145" s="50"/>
      <c r="H145" s="51"/>
      <c r="I145" s="51">
        <f>D145+C145</f>
        <v>634990918</v>
      </c>
    </row>
    <row r="146" spans="1:9" x14ac:dyDescent="0.2">
      <c r="A146" s="1" t="s">
        <v>160</v>
      </c>
      <c r="B146" s="19" t="s">
        <v>161</v>
      </c>
      <c r="C146" s="16">
        <v>146192509</v>
      </c>
      <c r="D146" s="16">
        <v>73802201</v>
      </c>
      <c r="E146" s="16"/>
      <c r="F146" s="16"/>
      <c r="G146" s="16"/>
      <c r="H146" s="18">
        <f>C146+D146</f>
        <v>219994710</v>
      </c>
      <c r="I146" s="17"/>
    </row>
    <row r="147" spans="1:9" x14ac:dyDescent="0.2">
      <c r="A147" s="1" t="s">
        <v>162</v>
      </c>
      <c r="B147" s="19" t="s">
        <v>163</v>
      </c>
      <c r="C147" s="16">
        <v>19521827</v>
      </c>
      <c r="D147" s="16">
        <v>4144145</v>
      </c>
      <c r="E147" s="16"/>
      <c r="F147" s="16"/>
      <c r="G147" s="16"/>
      <c r="H147" s="18">
        <f>C147+D147</f>
        <v>23665972</v>
      </c>
      <c r="I147" s="17"/>
    </row>
    <row r="148" spans="1:9" x14ac:dyDescent="0.2">
      <c r="A148" s="1"/>
      <c r="B148" s="1"/>
      <c r="C148" s="16"/>
      <c r="D148" s="16"/>
      <c r="E148" s="16"/>
      <c r="F148" s="16"/>
      <c r="G148" s="16"/>
      <c r="H148" s="17"/>
      <c r="I148" s="17"/>
    </row>
    <row r="149" spans="1:9" s="53" customFormat="1" x14ac:dyDescent="0.2">
      <c r="A149" s="49" t="s">
        <v>164</v>
      </c>
      <c r="B149" s="49"/>
      <c r="C149" s="50">
        <v>5868519774</v>
      </c>
      <c r="D149" s="50">
        <v>1653069777</v>
      </c>
      <c r="E149" s="50"/>
      <c r="F149" s="50"/>
      <c r="G149" s="50"/>
      <c r="H149" s="51"/>
      <c r="I149" s="51">
        <f>C149+D149</f>
        <v>7521589551</v>
      </c>
    </row>
    <row r="150" spans="1:9" x14ac:dyDescent="0.2">
      <c r="A150" s="1" t="s">
        <v>165</v>
      </c>
      <c r="B150" s="19" t="s">
        <v>69</v>
      </c>
      <c r="C150" s="16">
        <v>3214664286</v>
      </c>
      <c r="D150" s="16">
        <v>1177806207</v>
      </c>
      <c r="E150" s="16"/>
      <c r="F150" s="16"/>
      <c r="G150" s="16"/>
      <c r="H150" s="17">
        <f>C150+D150</f>
        <v>4392470493</v>
      </c>
      <c r="I150" s="17"/>
    </row>
    <row r="151" spans="1:9" x14ac:dyDescent="0.2">
      <c r="A151" s="1" t="s">
        <v>134</v>
      </c>
      <c r="B151" s="19" t="s">
        <v>166</v>
      </c>
      <c r="C151" s="16">
        <v>35330034</v>
      </c>
      <c r="D151" s="16">
        <v>13394732</v>
      </c>
      <c r="E151" s="16"/>
      <c r="F151" s="16"/>
      <c r="G151" s="16"/>
      <c r="H151" s="17">
        <f t="shared" ref="H151:H153" si="13">C151+D151</f>
        <v>48724766</v>
      </c>
      <c r="I151" s="17"/>
    </row>
    <row r="152" spans="1:9" x14ac:dyDescent="0.2">
      <c r="A152" s="1" t="s">
        <v>21</v>
      </c>
      <c r="B152" s="19" t="s">
        <v>167</v>
      </c>
      <c r="C152" s="16">
        <v>82168605</v>
      </c>
      <c r="D152" s="16">
        <v>36689825</v>
      </c>
      <c r="E152" s="16"/>
      <c r="F152" s="16"/>
      <c r="G152" s="16"/>
      <c r="H152" s="17">
        <f t="shared" si="13"/>
        <v>118858430</v>
      </c>
      <c r="I152" s="17"/>
    </row>
    <row r="153" spans="1:9" x14ac:dyDescent="0.2">
      <c r="A153" s="1" t="s">
        <v>168</v>
      </c>
      <c r="B153" s="19" t="s">
        <v>169</v>
      </c>
      <c r="C153" s="16">
        <v>34729091</v>
      </c>
      <c r="D153" s="16">
        <v>2370504</v>
      </c>
      <c r="E153" s="16"/>
      <c r="F153" s="16"/>
      <c r="G153" s="16"/>
      <c r="H153" s="17">
        <f t="shared" si="13"/>
        <v>37099595</v>
      </c>
      <c r="I153" s="17"/>
    </row>
    <row r="154" spans="1:9" x14ac:dyDescent="0.2">
      <c r="A154" s="1"/>
      <c r="B154" s="19"/>
      <c r="C154" s="16"/>
      <c r="D154" s="16"/>
      <c r="E154" s="16"/>
      <c r="F154" s="16"/>
      <c r="G154" s="16"/>
      <c r="H154" s="17"/>
      <c r="I154" s="17"/>
    </row>
    <row r="155" spans="1:9" s="53" customFormat="1" x14ac:dyDescent="0.2">
      <c r="A155" s="48" t="s">
        <v>170</v>
      </c>
      <c r="B155" s="49"/>
      <c r="C155" s="50">
        <v>187316722</v>
      </c>
      <c r="D155" s="50">
        <v>130193977</v>
      </c>
      <c r="E155" s="50"/>
      <c r="F155" s="50"/>
      <c r="G155" s="50"/>
      <c r="H155" s="51"/>
      <c r="I155" s="51">
        <f>C155+D155</f>
        <v>317510699</v>
      </c>
    </row>
    <row r="156" spans="1:9" x14ac:dyDescent="0.2">
      <c r="A156" s="1" t="s">
        <v>171</v>
      </c>
      <c r="B156" s="19" t="s">
        <v>29</v>
      </c>
      <c r="C156" s="16">
        <v>63938483</v>
      </c>
      <c r="D156" s="16">
        <v>39012173</v>
      </c>
      <c r="E156" s="16"/>
      <c r="F156" s="16"/>
      <c r="G156" s="16"/>
      <c r="H156" s="17">
        <f>C156+D156</f>
        <v>102950656</v>
      </c>
      <c r="I156" s="17"/>
    </row>
    <row r="157" spans="1:9" x14ac:dyDescent="0.2">
      <c r="A157" s="1" t="s">
        <v>172</v>
      </c>
      <c r="B157" s="19" t="s">
        <v>173</v>
      </c>
      <c r="C157" s="16">
        <v>4242382</v>
      </c>
      <c r="D157" s="16">
        <v>1251041</v>
      </c>
      <c r="E157" s="16"/>
      <c r="F157" s="16"/>
      <c r="G157" s="16"/>
      <c r="H157" s="17">
        <f t="shared" ref="H157:H158" si="14">C157+D157</f>
        <v>5493423</v>
      </c>
      <c r="I157" s="17"/>
    </row>
    <row r="158" spans="1:9" x14ac:dyDescent="0.2">
      <c r="A158" s="1" t="s">
        <v>174</v>
      </c>
      <c r="B158" s="19" t="s">
        <v>175</v>
      </c>
      <c r="C158" s="16">
        <v>42421577</v>
      </c>
      <c r="D158" s="16">
        <v>16474080</v>
      </c>
      <c r="E158" s="16"/>
      <c r="F158" s="16"/>
      <c r="G158" s="16"/>
      <c r="H158" s="17">
        <f t="shared" si="14"/>
        <v>58895657</v>
      </c>
      <c r="I158" s="17"/>
    </row>
    <row r="159" spans="1:9" x14ac:dyDescent="0.2">
      <c r="A159" s="1"/>
      <c r="B159" s="1"/>
      <c r="C159" s="16"/>
      <c r="D159" s="16"/>
      <c r="E159" s="16"/>
      <c r="F159" s="16"/>
      <c r="G159" s="16"/>
      <c r="H159" s="17"/>
      <c r="I159" s="17"/>
    </row>
    <row r="160" spans="1:9" x14ac:dyDescent="0.2">
      <c r="A160" s="23"/>
      <c r="B160" s="24"/>
      <c r="C160" s="25"/>
      <c r="D160" s="25"/>
      <c r="E160" s="25"/>
      <c r="F160" s="25"/>
      <c r="G160" s="25"/>
      <c r="H160" s="8" t="s">
        <v>0</v>
      </c>
      <c r="I160" s="8" t="s">
        <v>0</v>
      </c>
    </row>
    <row r="161" spans="1:9" x14ac:dyDescent="0.2">
      <c r="A161" s="26"/>
      <c r="B161" s="12"/>
      <c r="C161" s="27" t="s">
        <v>1</v>
      </c>
      <c r="D161" s="27" t="s">
        <v>2</v>
      </c>
      <c r="E161" s="28" t="s">
        <v>3</v>
      </c>
      <c r="F161" s="28"/>
      <c r="G161" s="27" t="s">
        <v>4</v>
      </c>
      <c r="H161" s="11" t="s">
        <v>5</v>
      </c>
      <c r="I161" s="11" t="s">
        <v>6</v>
      </c>
    </row>
    <row r="162" spans="1:9" x14ac:dyDescent="0.2">
      <c r="A162" s="13" t="s">
        <v>7</v>
      </c>
      <c r="B162" s="14" t="s">
        <v>8</v>
      </c>
      <c r="C162" s="29" t="s">
        <v>9</v>
      </c>
      <c r="D162" s="29" t="s">
        <v>9</v>
      </c>
      <c r="E162" s="29" t="s">
        <v>10</v>
      </c>
      <c r="F162" s="29" t="s">
        <v>11</v>
      </c>
      <c r="G162" s="29" t="s">
        <v>10</v>
      </c>
      <c r="H162" s="14" t="s">
        <v>9</v>
      </c>
      <c r="I162" s="14" t="s">
        <v>9</v>
      </c>
    </row>
    <row r="163" spans="1:9" s="53" customFormat="1" x14ac:dyDescent="0.2">
      <c r="A163" s="48" t="s">
        <v>176</v>
      </c>
      <c r="B163" s="49"/>
      <c r="C163" s="50">
        <v>148569425</v>
      </c>
      <c r="D163" s="50">
        <v>135418686</v>
      </c>
      <c r="E163" s="50"/>
      <c r="F163" s="50"/>
      <c r="G163" s="50"/>
      <c r="H163" s="51"/>
      <c r="I163" s="51">
        <f>C163+D163</f>
        <v>283988111</v>
      </c>
    </row>
    <row r="164" spans="1:9" x14ac:dyDescent="0.2">
      <c r="A164" s="1" t="s">
        <v>177</v>
      </c>
      <c r="B164" s="19" t="s">
        <v>14</v>
      </c>
      <c r="C164" s="16">
        <v>5044688</v>
      </c>
      <c r="D164" s="16">
        <v>2207675</v>
      </c>
      <c r="E164" s="16"/>
      <c r="F164" s="16"/>
      <c r="G164" s="16"/>
      <c r="H164" s="17">
        <f>C164+D164</f>
        <v>7252363</v>
      </c>
      <c r="I164" s="17"/>
    </row>
    <row r="165" spans="1:9" x14ac:dyDescent="0.2">
      <c r="A165" s="1" t="s">
        <v>178</v>
      </c>
      <c r="B165" s="19" t="s">
        <v>24</v>
      </c>
      <c r="C165" s="16">
        <v>80938586</v>
      </c>
      <c r="D165" s="16">
        <v>37027988</v>
      </c>
      <c r="E165" s="16"/>
      <c r="F165" s="16"/>
      <c r="G165" s="16"/>
      <c r="H165" s="17">
        <f>C165+D165</f>
        <v>117966574</v>
      </c>
      <c r="I165" s="17"/>
    </row>
    <row r="166" spans="1:9" x14ac:dyDescent="0.2">
      <c r="A166" s="1"/>
      <c r="B166" s="1"/>
      <c r="C166" s="18"/>
      <c r="D166" s="18"/>
      <c r="E166" s="18"/>
      <c r="F166" s="18"/>
      <c r="G166" s="18"/>
      <c r="H166" s="17"/>
      <c r="I166" s="17"/>
    </row>
    <row r="167" spans="1:9" s="53" customFormat="1" x14ac:dyDescent="0.2">
      <c r="A167" s="48" t="s">
        <v>179</v>
      </c>
      <c r="B167" s="49"/>
      <c r="C167" s="50">
        <v>948510903</v>
      </c>
      <c r="D167" s="50">
        <v>571873045</v>
      </c>
      <c r="E167" s="50"/>
      <c r="F167" s="50"/>
      <c r="G167" s="50"/>
      <c r="H167" s="51"/>
      <c r="I167" s="51">
        <f>D167+C167</f>
        <v>1520383948</v>
      </c>
    </row>
    <row r="168" spans="1:9" x14ac:dyDescent="0.2">
      <c r="A168" s="1" t="s">
        <v>180</v>
      </c>
      <c r="B168" s="19" t="s">
        <v>181</v>
      </c>
      <c r="C168" s="16">
        <v>20727230</v>
      </c>
      <c r="D168" s="16">
        <v>20578706</v>
      </c>
      <c r="E168" s="16"/>
      <c r="F168" s="16"/>
      <c r="G168" s="16"/>
      <c r="H168" s="17">
        <f>D168+C168</f>
        <v>41305936</v>
      </c>
      <c r="I168" s="17"/>
    </row>
    <row r="169" spans="1:9" x14ac:dyDescent="0.2">
      <c r="A169" s="1" t="s">
        <v>182</v>
      </c>
      <c r="B169" s="19" t="s">
        <v>183</v>
      </c>
      <c r="C169" s="16">
        <v>38891483</v>
      </c>
      <c r="D169" s="16">
        <v>21963387</v>
      </c>
      <c r="E169" s="16"/>
      <c r="F169" s="16"/>
      <c r="G169" s="16"/>
      <c r="H169" s="17">
        <f t="shared" ref="H169:H171" si="15">D169+C169</f>
        <v>60854870</v>
      </c>
      <c r="I169" s="17"/>
    </row>
    <row r="170" spans="1:9" x14ac:dyDescent="0.2">
      <c r="A170" s="1" t="s">
        <v>184</v>
      </c>
      <c r="B170" s="19" t="s">
        <v>24</v>
      </c>
      <c r="C170" s="16">
        <v>177358652</v>
      </c>
      <c r="D170" s="16">
        <v>163279964</v>
      </c>
      <c r="E170" s="16"/>
      <c r="F170" s="16"/>
      <c r="G170" s="16"/>
      <c r="H170" s="17">
        <f t="shared" si="15"/>
        <v>340638616</v>
      </c>
      <c r="I170" s="17"/>
    </row>
    <row r="171" spans="1:9" x14ac:dyDescent="0.2">
      <c r="A171" s="1" t="s">
        <v>185</v>
      </c>
      <c r="B171" s="19" t="s">
        <v>186</v>
      </c>
      <c r="C171" s="16">
        <v>30306966</v>
      </c>
      <c r="D171" s="16">
        <v>46206435</v>
      </c>
      <c r="E171" s="16"/>
      <c r="F171" s="16"/>
      <c r="G171" s="16"/>
      <c r="H171" s="17">
        <f t="shared" si="15"/>
        <v>76513401</v>
      </c>
      <c r="I171" s="17"/>
    </row>
    <row r="172" spans="1:9" ht="14.25" customHeight="1" x14ac:dyDescent="0.2">
      <c r="A172" s="1"/>
      <c r="B172" s="1"/>
      <c r="C172" s="16"/>
      <c r="D172" s="16"/>
      <c r="E172" s="16"/>
      <c r="F172" s="16"/>
      <c r="G172" s="16"/>
      <c r="H172" s="17"/>
      <c r="I172" s="17"/>
    </row>
    <row r="173" spans="1:9" s="53" customFormat="1" x14ac:dyDescent="0.2">
      <c r="A173" s="49" t="s">
        <v>187</v>
      </c>
      <c r="B173" s="49"/>
      <c r="C173" s="50">
        <v>177052708</v>
      </c>
      <c r="D173" s="50">
        <v>246961085</v>
      </c>
      <c r="E173" s="50"/>
      <c r="F173" s="50"/>
      <c r="G173" s="50"/>
      <c r="H173" s="51"/>
      <c r="I173" s="51">
        <f>C173+D173</f>
        <v>424013793</v>
      </c>
    </row>
    <row r="174" spans="1:9" x14ac:dyDescent="0.2">
      <c r="A174" s="1" t="s">
        <v>188</v>
      </c>
      <c r="B174" s="19" t="s">
        <v>64</v>
      </c>
      <c r="C174" s="16">
        <v>418792</v>
      </c>
      <c r="D174" s="16">
        <v>1917473</v>
      </c>
      <c r="E174" s="16"/>
      <c r="F174" s="16"/>
      <c r="G174" s="16"/>
      <c r="H174" s="17">
        <f>C174+D174</f>
        <v>2336265</v>
      </c>
      <c r="I174" s="17"/>
    </row>
    <row r="175" spans="1:9" x14ac:dyDescent="0.2">
      <c r="A175" s="1" t="s">
        <v>189</v>
      </c>
      <c r="B175" s="19" t="s">
        <v>105</v>
      </c>
      <c r="C175" s="16">
        <v>6354566</v>
      </c>
      <c r="D175" s="16">
        <v>19420030</v>
      </c>
      <c r="E175" s="16"/>
      <c r="F175" s="16"/>
      <c r="G175" s="16"/>
      <c r="H175" s="17">
        <f t="shared" ref="H175:H178" si="16">C175+D175</f>
        <v>25774596</v>
      </c>
      <c r="I175" s="17"/>
    </row>
    <row r="176" spans="1:9" x14ac:dyDescent="0.2">
      <c r="A176" s="1" t="s">
        <v>190</v>
      </c>
      <c r="B176" s="19" t="s">
        <v>27</v>
      </c>
      <c r="C176" s="16">
        <v>16137874</v>
      </c>
      <c r="D176" s="16">
        <v>30224194</v>
      </c>
      <c r="E176" s="16"/>
      <c r="F176" s="16"/>
      <c r="G176" s="16"/>
      <c r="H176" s="17">
        <f t="shared" si="16"/>
        <v>46362068</v>
      </c>
      <c r="I176" s="17"/>
    </row>
    <row r="177" spans="1:10" x14ac:dyDescent="0.2">
      <c r="A177" s="1" t="s">
        <v>191</v>
      </c>
      <c r="B177" s="19" t="s">
        <v>107</v>
      </c>
      <c r="C177" s="16">
        <v>6195135</v>
      </c>
      <c r="D177" s="16">
        <v>3875529</v>
      </c>
      <c r="E177" s="16"/>
      <c r="F177" s="16"/>
      <c r="G177" s="16"/>
      <c r="H177" s="17">
        <f t="shared" si="16"/>
        <v>10070664</v>
      </c>
      <c r="I177" s="17"/>
    </row>
    <row r="178" spans="1:10" x14ac:dyDescent="0.2">
      <c r="A178" s="1" t="s">
        <v>192</v>
      </c>
      <c r="B178" s="19" t="s">
        <v>193</v>
      </c>
      <c r="C178" s="16">
        <v>824888</v>
      </c>
      <c r="D178" s="16">
        <v>1038507</v>
      </c>
      <c r="E178" s="16"/>
      <c r="F178" s="16"/>
      <c r="G178" s="16"/>
      <c r="H178" s="17">
        <f t="shared" si="16"/>
        <v>1863395</v>
      </c>
      <c r="I178" s="17"/>
    </row>
    <row r="179" spans="1:10" x14ac:dyDescent="0.2">
      <c r="A179" s="1"/>
      <c r="B179" s="1"/>
      <c r="C179" s="16"/>
      <c r="D179" s="16"/>
      <c r="E179" s="16"/>
      <c r="F179" s="16"/>
      <c r="G179" s="16"/>
      <c r="H179" s="17"/>
      <c r="I179" s="17"/>
    </row>
    <row r="180" spans="1:10" s="53" customFormat="1" x14ac:dyDescent="0.2">
      <c r="A180" s="49" t="s">
        <v>194</v>
      </c>
      <c r="B180" s="49"/>
      <c r="C180" s="50">
        <v>40812964</v>
      </c>
      <c r="D180" s="50">
        <v>122954462</v>
      </c>
      <c r="E180" s="50">
        <v>10588542</v>
      </c>
      <c r="F180" s="50">
        <v>2226809</v>
      </c>
      <c r="G180" s="50"/>
      <c r="H180" s="52"/>
      <c r="I180" s="52">
        <f>C180+D180+E180+F180+G180</f>
        <v>176582777</v>
      </c>
    </row>
    <row r="181" spans="1:10" x14ac:dyDescent="0.2">
      <c r="A181" s="1" t="s">
        <v>195</v>
      </c>
      <c r="B181" s="19" t="s">
        <v>24</v>
      </c>
      <c r="C181" s="16">
        <v>18994089</v>
      </c>
      <c r="D181" s="16">
        <v>14200468</v>
      </c>
      <c r="E181" s="16"/>
      <c r="F181" s="16"/>
      <c r="G181" s="16"/>
      <c r="H181" s="17">
        <f>C181+D181</f>
        <v>33194557</v>
      </c>
      <c r="I181" s="17"/>
    </row>
    <row r="182" spans="1:10" x14ac:dyDescent="0.2">
      <c r="A182" s="1" t="s">
        <v>196</v>
      </c>
      <c r="B182" s="19" t="s">
        <v>197</v>
      </c>
      <c r="C182" s="16">
        <v>975277</v>
      </c>
      <c r="D182" s="16">
        <v>1413732</v>
      </c>
      <c r="E182" s="16"/>
      <c r="F182" s="16"/>
      <c r="G182" s="16"/>
      <c r="H182" s="17">
        <f t="shared" ref="H182:H184" si="17">C182+D182</f>
        <v>2389009</v>
      </c>
      <c r="I182" s="17"/>
    </row>
    <row r="183" spans="1:10" x14ac:dyDescent="0.2">
      <c r="A183" s="1" t="s">
        <v>198</v>
      </c>
      <c r="B183" s="19" t="s">
        <v>199</v>
      </c>
      <c r="C183" s="16">
        <v>619024</v>
      </c>
      <c r="D183" s="16">
        <v>807596</v>
      </c>
      <c r="E183" s="16"/>
      <c r="F183" s="16"/>
      <c r="G183" s="16"/>
      <c r="H183" s="17">
        <f t="shared" si="17"/>
        <v>1426620</v>
      </c>
      <c r="I183" s="17"/>
    </row>
    <row r="184" spans="1:10" x14ac:dyDescent="0.2">
      <c r="A184" s="1" t="s">
        <v>200</v>
      </c>
      <c r="B184" s="19" t="s">
        <v>201</v>
      </c>
      <c r="C184" s="16">
        <v>122477</v>
      </c>
      <c r="D184" s="16">
        <v>613512</v>
      </c>
      <c r="E184" s="16"/>
      <c r="F184" s="16"/>
      <c r="G184" s="16"/>
      <c r="H184" s="17">
        <f t="shared" si="17"/>
        <v>735989</v>
      </c>
      <c r="I184" s="17"/>
    </row>
    <row r="185" spans="1:10" x14ac:dyDescent="0.2">
      <c r="A185" s="1"/>
      <c r="B185" s="1"/>
      <c r="C185" s="16"/>
      <c r="D185" s="16"/>
      <c r="E185" s="16"/>
      <c r="F185" s="16"/>
      <c r="G185" s="16"/>
      <c r="H185" s="17"/>
      <c r="I185" s="17"/>
    </row>
    <row r="186" spans="1:10" s="53" customFormat="1" x14ac:dyDescent="0.2">
      <c r="A186" s="49" t="s">
        <v>202</v>
      </c>
      <c r="B186" s="49"/>
      <c r="C186" s="50">
        <v>1057024494</v>
      </c>
      <c r="D186" s="50">
        <v>470634265</v>
      </c>
      <c r="E186" s="50"/>
      <c r="F186" s="50"/>
      <c r="G186" s="50"/>
      <c r="H186" s="51"/>
      <c r="I186" s="51">
        <f>C186+D186</f>
        <v>1527658759</v>
      </c>
    </row>
    <row r="187" spans="1:10" x14ac:dyDescent="0.2">
      <c r="A187" s="1" t="s">
        <v>203</v>
      </c>
      <c r="B187" s="19" t="s">
        <v>55</v>
      </c>
      <c r="C187" s="16">
        <v>75044228</v>
      </c>
      <c r="D187" s="16">
        <v>68664563</v>
      </c>
      <c r="E187" s="16"/>
      <c r="F187" s="16"/>
      <c r="G187" s="16"/>
      <c r="H187" s="17">
        <f>C187+D187</f>
        <v>143708791</v>
      </c>
      <c r="I187" s="17"/>
    </row>
    <row r="188" spans="1:10" x14ac:dyDescent="0.2">
      <c r="A188" s="1" t="s">
        <v>204</v>
      </c>
      <c r="B188" s="19" t="s">
        <v>205</v>
      </c>
      <c r="C188" s="16">
        <v>83537195</v>
      </c>
      <c r="D188" s="16">
        <v>14905081</v>
      </c>
      <c r="E188" s="16"/>
      <c r="F188" s="16"/>
      <c r="G188" s="16"/>
      <c r="H188" s="17">
        <f t="shared" ref="H188:H191" si="18">C188+D188</f>
        <v>98442276</v>
      </c>
      <c r="I188" s="17"/>
    </row>
    <row r="189" spans="1:10" x14ac:dyDescent="0.2">
      <c r="A189" s="1" t="s">
        <v>206</v>
      </c>
      <c r="B189" s="19" t="s">
        <v>24</v>
      </c>
      <c r="C189" s="16">
        <v>294782083</v>
      </c>
      <c r="D189" s="16">
        <v>116734927</v>
      </c>
      <c r="E189" s="16"/>
      <c r="F189" s="16"/>
      <c r="G189" s="16"/>
      <c r="H189" s="17">
        <f t="shared" si="18"/>
        <v>411517010</v>
      </c>
      <c r="I189" s="17"/>
    </row>
    <row r="190" spans="1:10" x14ac:dyDescent="0.2">
      <c r="A190" s="1" t="s">
        <v>207</v>
      </c>
      <c r="B190" s="19" t="s">
        <v>208</v>
      </c>
      <c r="C190" s="16">
        <v>58776891</v>
      </c>
      <c r="D190" s="16">
        <v>5995417</v>
      </c>
      <c r="E190" s="16"/>
      <c r="F190" s="16"/>
      <c r="G190" s="16"/>
      <c r="H190" s="17">
        <f t="shared" si="18"/>
        <v>64772308</v>
      </c>
      <c r="I190"/>
    </row>
    <row r="191" spans="1:10" x14ac:dyDescent="0.2">
      <c r="A191" s="1" t="s">
        <v>209</v>
      </c>
      <c r="B191" s="19" t="s">
        <v>210</v>
      </c>
      <c r="C191" s="16">
        <v>77215202</v>
      </c>
      <c r="D191" s="16">
        <v>11240345</v>
      </c>
      <c r="E191" s="16"/>
      <c r="F191" s="16"/>
      <c r="G191" s="16"/>
      <c r="H191" s="17">
        <f t="shared" si="18"/>
        <v>88455547</v>
      </c>
      <c r="I191"/>
    </row>
    <row r="192" spans="1:10" x14ac:dyDescent="0.2">
      <c r="A192" s="39" t="s">
        <v>211</v>
      </c>
      <c r="B192" s="24" t="s">
        <v>212</v>
      </c>
      <c r="C192" s="40">
        <f>C8+C16+C19+C25+C29+C37+C43+C46+C56+C62+C68+C72+C76+C80+C87+C94+C96+C100+C103+C108+C113+C119+C123+C130+C139+C145+C149+C155+C163+C167+C173+C180+C186</f>
        <v>37417925401</v>
      </c>
      <c r="D192" s="40">
        <f>D8+D16+D19+D25+D29+D37+D43+D46+D56+D62+D68+D72+D76+D80+D87+D94+D96+D100+D103+D108+D113+D119+D123+D130+D139+D145+D149+D155+D163+D167+D173+D180+D186</f>
        <v>19224493938</v>
      </c>
      <c r="E192" s="40">
        <f>E8+E16+E19+E25+E29+E37+E43+E46+E56+E62+E68+E72+E76+E80+E87+E94+E96+E100+E103+E108+E113+E119+E123+E130+E139+E145+E149+E155+E163+E167+E173+E180+E186</f>
        <v>8194944689</v>
      </c>
      <c r="F192" s="40">
        <f>F8+F16+F19+F25+F29+F37+F43+F46+F56+F62+F68+F72+F76+F80+F87+F94+F96+F100+F103+F108+F113+F119+F123+F130+F139+F145+F149+F155+F163+F167+F173+F180+F186</f>
        <v>1904105907</v>
      </c>
      <c r="G192" s="40">
        <f>G8+G16+G19+G25+G29+G37+G43+G46+G56+G62+G68+G72+G76+G80+G87+G94+G96+G100+G103+G108+G113+G119+G123+G130+G139+G145+G149+G155+G163+G167+G173+G180+G186</f>
        <v>177767942</v>
      </c>
      <c r="H192" s="24"/>
      <c r="I192" s="40">
        <f>SUM(I8:I191)</f>
        <v>66919237877</v>
      </c>
      <c r="J192" s="41"/>
    </row>
    <row r="193" spans="1:9" x14ac:dyDescent="0.2">
      <c r="A193" s="42" t="s">
        <v>211</v>
      </c>
      <c r="B193" s="43" t="s">
        <v>213</v>
      </c>
      <c r="C193" s="44">
        <f>SUM(C8:C191)-C192</f>
        <v>25328315178</v>
      </c>
      <c r="D193" s="44">
        <f>SUM(D8:D191)-D192</f>
        <v>9754645963</v>
      </c>
      <c r="E193" s="44">
        <f>SUM(E8:E191)-E192</f>
        <v>80028214</v>
      </c>
      <c r="F193" s="44">
        <f>SUM(F8:F191)-F192</f>
        <v>17262057</v>
      </c>
      <c r="G193" s="44">
        <f>SUM(G8:G191)-G192</f>
        <v>0</v>
      </c>
      <c r="H193" s="44">
        <f>SUM(H9:H191)</f>
        <v>35180251412</v>
      </c>
      <c r="I193" s="43"/>
    </row>
    <row r="194" spans="1:9" ht="12.75" customHeight="1" x14ac:dyDescent="0.2">
      <c r="A194" s="76" t="s">
        <v>216</v>
      </c>
      <c r="B194" s="76"/>
      <c r="C194" s="76"/>
      <c r="D194" s="76"/>
      <c r="E194" s="76"/>
      <c r="F194" s="1"/>
      <c r="G194" s="35"/>
      <c r="H194" s="35"/>
      <c r="I194" s="1"/>
    </row>
    <row r="195" spans="1:9" s="46" customFormat="1" x14ac:dyDescent="0.2">
      <c r="A195" s="77"/>
      <c r="B195" s="77"/>
      <c r="C195" s="77"/>
      <c r="D195" s="77"/>
      <c r="E195" s="77"/>
      <c r="F195" s="59"/>
      <c r="G195" s="60"/>
      <c r="H195" s="57"/>
      <c r="I195" s="61"/>
    </row>
    <row r="196" spans="1:9" s="46" customFormat="1" x14ac:dyDescent="0.2">
      <c r="A196" s="58"/>
      <c r="B196" s="58"/>
      <c r="C196" s="62"/>
      <c r="D196" s="63"/>
      <c r="E196" s="63"/>
      <c r="F196" s="63"/>
      <c r="G196" s="63"/>
      <c r="H196" s="63"/>
      <c r="I196" s="63"/>
    </row>
    <row r="197" spans="1:9" s="46" customFormat="1" x14ac:dyDescent="0.2">
      <c r="A197" s="56"/>
      <c r="B197" s="58"/>
      <c r="C197" s="63"/>
      <c r="D197" s="63"/>
      <c r="E197" s="63"/>
      <c r="F197" s="64"/>
      <c r="G197" s="63"/>
      <c r="H197" s="75"/>
      <c r="I197" s="65"/>
    </row>
    <row r="198" spans="1:9" s="46" customFormat="1" x14ac:dyDescent="0.2">
      <c r="A198" s="58"/>
      <c r="B198" s="58"/>
      <c r="C198" s="59"/>
      <c r="D198" s="59"/>
      <c r="E198" s="64"/>
      <c r="F198" s="63"/>
      <c r="G198" s="63"/>
      <c r="H198" s="63"/>
      <c r="I198" s="74"/>
    </row>
    <row r="199" spans="1:9" s="46" customFormat="1" x14ac:dyDescent="0.2">
      <c r="A199" s="56"/>
      <c r="B199" s="56"/>
      <c r="C199" s="56"/>
      <c r="D199" s="56"/>
      <c r="E199" s="56"/>
      <c r="F199" s="56"/>
      <c r="G199" s="56"/>
      <c r="H199" s="56"/>
      <c r="I199" s="45"/>
    </row>
    <row r="200" spans="1:9" s="46" customFormat="1" x14ac:dyDescent="0.2">
      <c r="A200" s="56"/>
      <c r="B200" s="56"/>
      <c r="C200" s="45"/>
      <c r="D200" s="45"/>
      <c r="E200" s="45"/>
      <c r="F200" s="45"/>
      <c r="G200" s="45"/>
      <c r="H200" s="45"/>
      <c r="I200" s="45"/>
    </row>
    <row r="201" spans="1:9" s="46" customFormat="1" x14ac:dyDescent="0.2">
      <c r="A201" s="56"/>
      <c r="B201" s="45"/>
      <c r="C201" s="45"/>
      <c r="D201" s="45"/>
      <c r="E201" s="45"/>
      <c r="F201" s="45"/>
      <c r="G201" s="45"/>
      <c r="H201" s="45"/>
      <c r="I201" s="45"/>
    </row>
    <row r="202" spans="1:9" s="46" customFormat="1" x14ac:dyDescent="0.2">
      <c r="C202" s="66"/>
      <c r="D202" s="66"/>
    </row>
    <row r="203" spans="1:9" s="46" customFormat="1" x14ac:dyDescent="0.2">
      <c r="C203" s="66"/>
      <c r="D203" s="66"/>
    </row>
    <row r="204" spans="1:9" s="46" customFormat="1" x14ac:dyDescent="0.2">
      <c r="A204" s="47"/>
      <c r="C204" s="67"/>
      <c r="D204" s="67"/>
      <c r="E204" s="68"/>
      <c r="F204" s="68"/>
      <c r="I204" s="66"/>
    </row>
    <row r="205" spans="1:9" s="46" customFormat="1" x14ac:dyDescent="0.2">
      <c r="C205" s="68"/>
      <c r="D205" s="68"/>
      <c r="E205" s="68"/>
      <c r="F205" s="68"/>
    </row>
    <row r="206" spans="1:9" s="46" customFormat="1" x14ac:dyDescent="0.2">
      <c r="C206" s="68"/>
      <c r="D206" s="68"/>
      <c r="E206" s="68"/>
      <c r="F206" s="68"/>
      <c r="H206" s="66"/>
    </row>
    <row r="207" spans="1:9" s="46" customFormat="1" x14ac:dyDescent="0.2">
      <c r="A207" s="47"/>
      <c r="C207" s="67"/>
      <c r="D207" s="67"/>
      <c r="E207" s="67"/>
      <c r="F207" s="67"/>
      <c r="G207" s="69"/>
      <c r="I207" s="66"/>
    </row>
    <row r="208" spans="1:9" s="46" customFormat="1" x14ac:dyDescent="0.2"/>
    <row r="209" spans="1:9" s="46" customFormat="1" x14ac:dyDescent="0.2"/>
    <row r="210" spans="1:9" s="46" customFormat="1" x14ac:dyDescent="0.2">
      <c r="A210" s="47"/>
      <c r="C210" s="67"/>
      <c r="D210" s="67"/>
      <c r="I210" s="66"/>
    </row>
    <row r="211" spans="1:9" s="46" customFormat="1" x14ac:dyDescent="0.2">
      <c r="A211" s="47"/>
      <c r="C211" s="67"/>
      <c r="D211" s="67"/>
      <c r="I211" s="66"/>
    </row>
    <row r="212" spans="1:9" s="46" customFormat="1" x14ac:dyDescent="0.2">
      <c r="A212" s="47"/>
      <c r="C212" s="67"/>
      <c r="D212" s="67"/>
      <c r="I212" s="66"/>
    </row>
    <row r="213" spans="1:9" s="46" customFormat="1" x14ac:dyDescent="0.2">
      <c r="A213" s="47"/>
      <c r="C213" s="67"/>
      <c r="D213" s="68"/>
      <c r="I213" s="66"/>
    </row>
    <row r="214" spans="1:9" s="46" customFormat="1" x14ac:dyDescent="0.2">
      <c r="A214" s="47"/>
      <c r="C214" s="67"/>
      <c r="D214" s="67"/>
      <c r="I214" s="66"/>
    </row>
    <row r="215" spans="1:9" s="46" customFormat="1" x14ac:dyDescent="0.2"/>
    <row r="216" spans="1:9" s="46" customFormat="1" x14ac:dyDescent="0.2">
      <c r="A216" s="70"/>
      <c r="C216" s="71"/>
      <c r="D216" s="71"/>
    </row>
    <row r="217" spans="1:9" s="46" customFormat="1" x14ac:dyDescent="0.2">
      <c r="A217" s="47"/>
      <c r="C217" s="72"/>
      <c r="D217" s="72"/>
      <c r="I217" s="66"/>
    </row>
    <row r="218" spans="1:9" s="46" customFormat="1" x14ac:dyDescent="0.2">
      <c r="A218" s="73"/>
      <c r="B218" s="31"/>
      <c r="C218" s="67"/>
      <c r="D218" s="68"/>
      <c r="I218" s="66"/>
    </row>
    <row r="221" spans="1:9" x14ac:dyDescent="0.2">
      <c r="C221" s="22"/>
      <c r="D221" s="22"/>
      <c r="E221" s="22"/>
    </row>
    <row r="226" spans="3:5" x14ac:dyDescent="0.2">
      <c r="C226" s="22"/>
      <c r="D226" s="22"/>
      <c r="E226" s="22"/>
    </row>
    <row r="229" spans="3:5" x14ac:dyDescent="0.2">
      <c r="E229" s="22"/>
    </row>
  </sheetData>
  <mergeCells count="2">
    <mergeCell ref="A194:E195"/>
    <mergeCell ref="A3:J3"/>
  </mergeCells>
  <pageMargins left="0.75" right="0.75" top="1" bottom="1" header="0.5" footer="0.5"/>
  <pageSetup scale="61" orientation="landscape" r:id="rId1"/>
  <headerFooter alignWithMargins="0"/>
  <rowBreaks count="4" manualBreakCount="4">
    <brk id="50" max="16383" man="1"/>
    <brk id="104" max="16383" man="1"/>
    <brk id="159" max="16383" man="1"/>
    <brk id="21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Service Rate Setting</vt:lpstr>
      <vt:lpstr>'Debt Service Rate Setting'!Print_Titles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2020-01-13T20:55:45Z</cp:lastPrinted>
  <dcterms:created xsi:type="dcterms:W3CDTF">2019-01-04T23:41:16Z</dcterms:created>
  <dcterms:modified xsi:type="dcterms:W3CDTF">2020-02-14T19:08:46Z</dcterms:modified>
</cp:coreProperties>
</file>