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Q:\2023 Regular Session\SB 309 - Reauthorizations\"/>
    </mc:Choice>
  </mc:AlternateContent>
  <xr:revisionPtr revIDLastSave="0" documentId="13_ncr:1_{59252B67-C7EA-4E31-9F13-F854DA57BC28}" xr6:coauthVersionLast="47" xr6:coauthVersionMax="47" xr10:uidLastSave="{00000000-0000-0000-0000-000000000000}"/>
  <bookViews>
    <workbookView xWindow="28680" yWindow="-120" windowWidth="29040" windowHeight="17520" xr2:uid="{32C77AEE-7B50-4403-BD26-B37A27778DED}"/>
  </bookViews>
  <sheets>
    <sheet name="Sheet1" sheetId="1" r:id="rId1"/>
  </sheets>
  <definedNames>
    <definedName name="_xlnm._FilterDatabase" localSheetId="0" hidden="1">Sheet1!$A$1:$S$305</definedName>
    <definedName name="_xlnm.Print_Area" localSheetId="0">Sheet1!$A$1:$S$305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3" i="1" l="1"/>
  <c r="N194" i="1" l="1"/>
  <c r="N301" i="1" l="1"/>
  <c r="N297" i="1" l="1"/>
  <c r="N296" i="1"/>
  <c r="N276" i="1" l="1"/>
  <c r="N272" i="1"/>
  <c r="N259" i="1" l="1"/>
  <c r="N257" i="1"/>
  <c r="N258" i="1"/>
  <c r="N252" i="1" l="1"/>
  <c r="N251" i="1"/>
  <c r="N249" i="1"/>
  <c r="N232" i="1"/>
  <c r="N231" i="1"/>
  <c r="N213" i="1" l="1"/>
  <c r="N207" i="1" l="1"/>
  <c r="N205" i="1"/>
  <c r="N204" i="1"/>
  <c r="N198" i="1"/>
  <c r="N197" i="1"/>
  <c r="N189" i="1" l="1"/>
  <c r="N181" i="1"/>
  <c r="N170" i="1" l="1"/>
  <c r="N165" i="1" l="1"/>
  <c r="N156" i="1"/>
  <c r="N154" i="1"/>
  <c r="N152" i="1"/>
  <c r="N144" i="1" l="1"/>
  <c r="N140" i="1"/>
  <c r="N139" i="1"/>
  <c r="N137" i="1"/>
  <c r="N130" i="1" l="1"/>
  <c r="N129" i="1"/>
  <c r="N125" i="1" l="1"/>
  <c r="N123" i="1" l="1"/>
  <c r="N120" i="1"/>
  <c r="N116" i="1"/>
  <c r="N93" i="1" l="1"/>
  <c r="N303" i="1"/>
  <c r="N90" i="1"/>
  <c r="N76" i="1" l="1"/>
  <c r="N71" i="1" l="1"/>
  <c r="N70" i="1"/>
  <c r="N68" i="1"/>
  <c r="N64" i="1"/>
  <c r="N60" i="1"/>
  <c r="N57" i="1" l="1"/>
  <c r="N53" i="1"/>
  <c r="N52" i="1"/>
  <c r="N30" i="1" l="1"/>
  <c r="N46" i="1"/>
  <c r="N43" i="1"/>
  <c r="N42" i="1"/>
  <c r="N39" i="1"/>
  <c r="N36" i="1" l="1"/>
  <c r="N35" i="1"/>
  <c r="N34" i="1"/>
  <c r="N31" i="1"/>
  <c r="N16" i="1" l="1"/>
  <c r="N14" i="1"/>
  <c r="N11" i="1"/>
  <c r="N9" i="1"/>
  <c r="N8" i="1"/>
  <c r="N7" i="1"/>
  <c r="N6" i="1" l="1"/>
</calcChain>
</file>

<file path=xl/sharedStrings.xml><?xml version="1.0" encoding="utf-8"?>
<sst xmlns="http://schemas.openxmlformats.org/spreadsheetml/2006/main" count="2764" uniqueCount="1597">
  <si>
    <t>Page</t>
  </si>
  <si>
    <t>Line</t>
  </si>
  <si>
    <t>Sec</t>
  </si>
  <si>
    <t>A-Code</t>
  </si>
  <si>
    <t>Previous Class Code/Project ID</t>
  </si>
  <si>
    <t>New Class Code/CPMS Project ID</t>
  </si>
  <si>
    <t>Previous Agency</t>
  </si>
  <si>
    <t>New Agency</t>
  </si>
  <si>
    <t>Bus Unit</t>
  </si>
  <si>
    <t>New Title</t>
  </si>
  <si>
    <t>Bill Language</t>
  </si>
  <si>
    <t>Original Appropriation Amount (less AIPP)</t>
  </si>
  <si>
    <t>Old Reversion Date</t>
  </si>
  <si>
    <t>New Reversion Date</t>
  </si>
  <si>
    <t>Fund</t>
  </si>
  <si>
    <t>County</t>
  </si>
  <si>
    <t>Sign, Partial Veto, Veto</t>
  </si>
  <si>
    <t>PASEO DEL VOLCAN CONSTRUCTION IN BERNALILLO AND SANDOVAL COUNTIES--EXTEND TIME--GENERAL FUND.--</t>
  </si>
  <si>
    <t>ATRISCO DRIVE CONSTRUCTION--EXTEND TIME--GENERAL FUND.--</t>
  </si>
  <si>
    <t>ALBUQUERQUE ENCUENTRO CENTER RENOVATION--CHANGE TO PURCHASE, RENOVATE AND INSTALL A MODULAR  BUILDING--SEVERANCE TAX BONDS.--</t>
  </si>
  <si>
    <t>ALBUQUERQUE ENCUENTRO CENTER RENOVATION--CHANGE TO PURCHASE, RENOVATE AND INSTALL A MODULAR BUILDING--SEVERANCE TAX BONDS.--</t>
  </si>
  <si>
    <t>BERNALILLO COUNTY FAMILY SERVICES FACILITIES CONSTRUCTION--CHANGE TO RENOVATE A  FAMILY SERVICES FACILITY--SEVERANCE TAX BONDS.--</t>
  </si>
  <si>
    <t>BERNALILLO COUNTY FAMILY SERVICES FACILITIES CONSTRUCTION--CHANGE TO RENOVATE FACILITY--SEVERANCE TAX BONDS.--</t>
  </si>
  <si>
    <t>ALBUQUERQUE NATIONAL FLAMENCO INSTITUTE EQUIPMENT PURCHASE--CHANGE TO IMPROVE BERNALILLO COUNTY FLAMENCO FACILITY--EXTEND TIME--SEVERANCE TAX BONDS.--</t>
  </si>
  <si>
    <t>ALBUQUERQUE NATIONAL INSTITUTE OF FLAMENCO IMPROVEMENTS--CHANGE TO IMPROVE BERNALILLO COUNTY FLAMENCO BUILDING AND PERFORMANCE SPACES--SEVERANCE TAX BONDS.--</t>
  </si>
  <si>
    <t>ALBUQUERQUE MEAL DELIVERY PROGRAM EQUIPMENT PURCHASE--CHANGE TO PURCHASE BERNALILLO COUNTY MEAL DELIVERY PROGRAM EQUIPMENT--SEVERANCE TAX BONDS.--</t>
  </si>
  <si>
    <t>BERNALILLO COUNTY MOUNTAINVIEW SIDEWALKS AND DRAINAGE INFRASTRUCTURE--EXPAND PURPOSE--EXTEND TIME--GENERAL FUND.--</t>
  </si>
  <si>
    <t>SOUTH VALLEY FAMILY SERVICES BUILDINGS REDEVELOPMENT--CHANGE TO RENOVATE A SOUTH VALLEY FAMILY SERVICES FACILITY--EXTEND TIME--GENERAL FUND.--</t>
  </si>
  <si>
    <t>BERNALILLO COUNTY STREET LIGHTS DISTRICT 2--EXTEND TIME--GENERAL FUND.--</t>
  </si>
  <si>
    <t>BERNALILLO COUNTY WEST CENTRAL FIRE STATION CONSTRUCTION--EXTEND TIME--GENERAL FUND.--</t>
  </si>
  <si>
    <t>BERNALILLO COUNTY WHISPERING PINES SENIOR MEAL SITE VEHICLE PURCHASE--EXTEND TIME--GENERAL FUND.--</t>
  </si>
  <si>
    <t>BRIDGE BOULEVARD PHASE 2 BUS SHELTERS AND MEDIAN ART IMPROVEMENTS--EXTEND TIME- -GENERAL FUND.--</t>
  </si>
  <si>
    <t>DENNIS CHAVEZ BOULEVARD AND CONDERSHIRE DRIVE SW INTERSECTION STREET LIGHTS--CLARIFYING LOCATION--EXTEND TIME--SEVERANCE TAX BONDS.--</t>
  </si>
  <si>
    <t>ESCARPMENT ROAD PAVING AND IMPROVEMENT--EXTEND TIME--GENERAL FUND.--</t>
  </si>
  <si>
    <t>ISLETA BOULEVARD REHABILITATION--EXTEND TIME--GENERAL FUND.--</t>
  </si>
  <si>
    <t>MOONLIGHT DRIVE PUEBLO OF ISLETA EXTENSION--EXTEND TIME--GENERAL FUND.--</t>
  </si>
  <si>
    <t>NEW MEXICO HIGHWAY 333 AND TABLAZON ROAD INTERSECTION IMPROVEMENTS--EXTEND TIME--GENERAL FUND.--</t>
  </si>
  <si>
    <t>NEW MEXICO HIGHWAYS 314, 45 AND 317 REALIGNMENT PROJECT--EXTEND TIME--GENERAL FUND.--</t>
  </si>
  <si>
    <t>SOUTH VALLEY DITCH ACCESS GATES IMPROVEMENTS--EXTEND TIME--SEVERANCE TAX BONDS.--</t>
  </si>
  <si>
    <t>SOUTH VALLEY DITCH CONTROL ACCESS GATES EQUIPMENT AND IMPROVEMENTS--EXTEND TIME--GENERAL FUND.--</t>
  </si>
  <si>
    <t>FOURTH STREET NW IMPROVEMENTS--EXPAND PURPOSE--EXTEND TIME--GENERAL FUND.--</t>
  </si>
  <si>
    <t>FOURTH STREET SW IMPROVEMENTS--CHANGE TO ACQUIRE RIGHTS OF WAY AND TO IMPROVE FOURTH STREET SW AND SIDEWALKS--EXTEND TIME--GENERAL FUND.--</t>
  </si>
  <si>
    <t>ALBUQUERQUE DAY SHELTER AND BEHAVIORAL HEALTH SERVICES CENTER PURCHASE AND CONSTRUCTION--CHANGE TO CONSTRUCT A DAY SHELTER AND HEALTH CENTER IN THE GIBSON HEALTH HUB--EXTEND TIME--GENERAL FUND.--</t>
  </si>
  <si>
    <t>ALBUQUERQUE EMERGENCY FOOD DISTRIBUTION PROGRAM PURCHASE OF VEHICLES AND EQUIPMENT--EXTEND TIME--SEVERANCE TAX BONDS.--</t>
  </si>
  <si>
    <t>ALBUQUERQUE FIRE DEPARTMENT VEHICLE PURCHASE--EXTEND TIME--SEVERANCE TAX BONDS.--</t>
  </si>
  <si>
    <t>ALBUQUERQUE FOOD BUSINESS INCUBATOR AND KITCHEN CONSTRUCTION--EXTEND TIME--GENERAL FUND.--</t>
  </si>
  <si>
    <t>ALBUQUERQUE ASIAN AND PACIFIC ISLANDER COMMUNITY CENTER CONSTRUCTION--EXTEND TIME--GENERAL FUND.--</t>
  </si>
  <si>
    <t>ALBUQUERQUE ROUTE 66 SIGNAGE CONSTRUCTION--EXTEND TIME--GENERAL FUND.--</t>
  </si>
  <si>
    <t>ALBUQUERQUE ROUTE 66 VISITORS CENTER CONSTRUCTION--EXTEND TIME--GENERAL FUND.--</t>
  </si>
  <si>
    <t>ALBUQUERQUE SOUTHWEST MESA STREET LIGHT CONSTRUCTION--EXTEND TIME--GENERAL FUND.--</t>
  </si>
  <si>
    <t>ALBUQUERQUE ARTIFICIAL TURF PLAYING FIELDS ACQUISITION AND CONSTRUCTION--CHANGE TO IMPROVE PLAYING FIELDS--SEVERANCE TAX BONDS.--</t>
  </si>
  <si>
    <t>ALBUQUERQUE INDOOR ARENA IMPROVEMENTS--CHANGE TO IMPROVE ALBUQUERQUE PLAYING FIELDS--SEVERANCE TAX BONDS.--</t>
  </si>
  <si>
    <t>BERNALILLO COUNTY HOMELESS FAMILY FACILITY CONSTRUCTION--CHANGE TO IMPROVE A FACILITY FOR UNHOUSED FAMILIES IN ALBUQUERQUE--SEVERANCE TAX BONDS.--</t>
  </si>
  <si>
    <t>CHILDREN AND FAMILIES FACILTY IMPROVEMENTS--CHANGE TO IMPROVE ALBUQUERQUE FACILITY FOR UNHOUSED FAMILIES--SEVERANCE TAX BONDS.--</t>
  </si>
  <si>
    <t>ALBUQUERQUE CHILD CARE PROGRAM PLAYGROUND EQUIPMENT PURCHASE--CHANGE TO EQUIP AND IMPROVE A FACILITY FOR UNHOUSED FAMILIES--EXTEND TIME--SEVERANCE TAX BONDS.--</t>
  </si>
  <si>
    <t>ALBUQUERQUE HOMELESS CHILDREN FACILITY VEHICLE PURCHASE AND IMPROVEMENTS--CHANGE TO IMPROVE A FACILITY FOR UNHOUSED FAMILIES--EXTEND TIME--GENERAL FUND.--</t>
  </si>
  <si>
    <t>ALBUQUERQUE WEST SIDE SPORTS COMPLEX CONSTRUCTION--EXTEND TIME--GENERAL FUND.--</t>
  </si>
  <si>
    <t>ALBUQUERQUE WESTSIDE ARTERIAL ROUTE IMPROVEMENT--EXTEND TIME--GENERAL FUND.--</t>
  </si>
  <si>
    <t>ALBUQUERQUE-BERNALILLO COUNTY WATER UTILITY AUTHORITY WINROCK ON-SITE RESOURCE RECOVERY--CHANGE TO CONSTRUCT WINROCK SITE WASTEWATER REUSE SYSTEM--SEVERANCE TAX BONDS.--</t>
  </si>
  <si>
    <t>ALBUQUERQUE-BERNALILLO COUNTY WATER UTILITY AUTHORITY WASTEWATER PLANT CONSTRUCTION--CHANGE TO CONSTRUCT WINROCK WASTEWATER REUSE SYSTEM--EXTEND TIME--SEVERANCE TAX BONDS.--</t>
  </si>
  <si>
    <t>ALBUQUERQUE-BERNALILLO COUNTY WATER UTILITY AUTHORITY WASTEWATER RECLAMATION PLANT CONSTRUCTION--CHANGE TO CONSTRUCT AND EQUIP A WASTEWATER REUSE SYSTEM--EXTEND TIME--GENERAL FUND.--</t>
  </si>
  <si>
    <t>ARMIJO ROAD SW ROAD AND DRAINAGE IMPROVEMENT BERNALILLO COUNTY--EXTEND TIME--GENERAL FUND.--</t>
  </si>
  <si>
    <t>BERNALILLO COUNTY COMMUNITY SERVICES FACILITY IMPROVEMENTS--EXPAND PURPOSE--SEVERANCE TAX BONDS.--</t>
  </si>
  <si>
    <t>BERNALILLO COUNTY PARADISE HILLS COMMUNITY CENTER PHASE 2 IMPROVEMENT--EXTEND TIME--GENERAL FUND.--</t>
  </si>
  <si>
    <t>BERNALILLO COUNTY PARADISE HILLS LITTLE LEAGUE PHASE 1 SITE IMPROVEMENT--EXTEND TIME--GENERAL FUND.--</t>
  </si>
  <si>
    <t>BERNALILLO COUNTY DISTRICT 2 TRAFFIC CALMING DEVICES INSTALLATION--EXTEND TIME--GENERAL FUND.--</t>
  </si>
  <si>
    <t>BERNALILLO COUNTY TRANSITIONAL LIVING FACILITY IMPROVEMENT--EXTEND TIME--GENERAL FUND.--</t>
  </si>
  <si>
    <t>CULTURAL AFFAIRS DEPARTMENT MUSEUM OF NATURAL HISTORY FACILITIES AND EXHIBITS IMPROVEMENTS--EXTEND TIME--GENERAL FUND.--</t>
  </si>
  <si>
    <t>DR. MARTIN LUTHER KING, JR. AVENUE WELCOME SIGN CONSTRUCTION--CHANGE TO CONSTRUCT LIGHTING.--SEVERANCE TAX BONDS.--</t>
  </si>
  <si>
    <t>EAGLE RANCH ROAD AND PASEO DEL NORTE INTERSECTION IMPROVEMENT--EXTEND TIME--GENERAL FUND.--</t>
  </si>
  <si>
    <t>EXPO NEW MEXICO AFRICAN AMERICAN PERFORMING ARTS CENTER KITCHEN ADDITION--EXTEND TIME--GENERAL FUND.--</t>
  </si>
  <si>
    <t>MCMAHON BOULEVARD IMPROVEMENT--EXTEND TIME--GENERAL FUND.--</t>
  </si>
  <si>
    <t>OURAY ROAD NW AND 57TH STREET NW MEDIAN CONSTRUCTION--EXTEND TIME--GENERAL FUND.--</t>
  </si>
  <si>
    <t>PASEO DEL NORTE IMPROVEMENT--EXTEND TIME--GENERAL FUND.--</t>
  </si>
  <si>
    <t>SOUTH VALLEY AQUATICS FACILITY BATH HOUSE AND LOCKER ROOM IMPROVEMENT--CHANGE TO IMPROVE RIO BRAVO PARK--EXTEND TIME--GENERAL FUND.--</t>
  </si>
  <si>
    <t>SHARI VISTA ROAD IMPROVEMENT BERNALILLO COUNTY--EXTEND TIME--GENERAL FUND.--</t>
  </si>
  <si>
    <t>SOUTHWESTERN INDIAN POLYTECHNIC INSTITUTE SEWER INFRASTRUCTURE IMPROVEMENTS--EXTEND TIME--GENERAL FUND.--</t>
  </si>
  <si>
    <t>SOUTHWESTERN INDIAN POLYTECHNIC INSTITUTE WATER INFRASTRUCTURE IMPROVEMENTS--EXTEND TIME--GENERAL FUND.--</t>
  </si>
  <si>
    <t>SOUTH VALLEY PREPARATORY SCHOOL BUILDING AND FACILITIES IMPROVEMENTS--CHANGE TO PURCHASE LAND AND BUILDINGS--SEVERANCE TAX BONDS.--</t>
  </si>
  <si>
    <t>SUNSET ROAD DRAINAGE NEETSIE DRIVE IMPROVEMENT--EXTEND TIME--GENERAL FUND.--</t>
  </si>
  <si>
    <t>UNIVERSITY OF NEW MEXICO SCIENCE AND TECHNOLOGY INNOVATION CENTER RENOVATION--EXTEND TIME--GENERAL FUND.--</t>
  </si>
  <si>
    <t>ALBUQUERQUE YOUTH TEMPORARY LIVING FACILITY CONSTRUCTION--CHANGE TO PURCHASE YOUTH TRANSITIONAL LIVING FACILITY--EXTEND TIME--GENERAL FUND.--</t>
  </si>
  <si>
    <t>PLEASANTON EASTSIDE DITCH ASSOCIATION IMPROVEMENTS--CHANGE TO PURCHASE AND REPAIR EQUIPMENT AND TO IMPROVE THE PLEASANTON EASTSIDE DITCH--SEVERANCE TAX BONDS.--</t>
  </si>
  <si>
    <t>FAMBROUGH MUTUAL DOMESTIC WATER CONSUMERS ASSOCIATION WATER METER SYSTEM IMPROVEMENTS--CHANGE TO WATER SYSTEM IMPROVEMENTS--SEVERANCE TAX BONDS.--</t>
  </si>
  <si>
    <t>EASTERN NEW MEXICO UNIVERSITY ROSWELL BRANCH CAMPUS AVIATION MAINTENANCE TECHNOLOGY PROGRAM INSTRUCTIONAL EQUIPMENT--EXTEND TIME--SEVERANCE TAX BONDS.--</t>
  </si>
  <si>
    <t>EASTERN NEW MEXICO UNIVERSITY ROSWELL BRANCH CAMPUS ELECTRICAL SUPPLY LINE AND INFRASTRUCTURE IMPROVEMENT--EXTEND TIME--GENERAL FUND.--</t>
  </si>
  <si>
    <t>ROSWELL MCBRIDE VETERANS CEMETERY IMPROVEMENT--EXTEND TIME--GENERAL FUND.--</t>
  </si>
  <si>
    <t>PUEBLO OF LAGUNA COMMUNITY CENTER CONSTRUCTION--EXTEND TIME--GENERAL FUND.--</t>
  </si>
  <si>
    <t>PUEBLO OF ACOMA NATURAL GAS DISTRIBUTION SYSTEM CONSTRUCTION--CHANGE TO EQUIP A NATURAL GAS DISTRIBUTION SYSTEM--EXTEND TIME--GENERAL FUND.--</t>
  </si>
  <si>
    <t>PUEBLO OF ACOMA WASTEWATER TREATMENT FACILITY IMPROVEMENTS--EXTEND TIME--SEVERANCE TAX BONDS.--</t>
  </si>
  <si>
    <t>PUEBLO OF LAGUNA TRAIL CONSTRUCTION--EXTEND TIME--GENERAL FUND.--</t>
  </si>
  <si>
    <t>PUEBLO OF LAGUNA FIRE STATION CONSTRUCTION--EXTEND TIME--GENERAL FUND.--</t>
  </si>
  <si>
    <t>CLOVIS COMMUNITY COLLEGE ELECTRICAL IMPROVEMENT--EXTEND TIME--GENERAL FUND.--</t>
  </si>
  <si>
    <t>CLOVIS EASTERN NEW MEXICO FOOD BANK LIGHTING IMPROVEMENTS--EXPAND PURPOSE--EXTEND TIME--GENERAL FUND.--</t>
  </si>
  <si>
    <t>CLOVIS MAINSTREET DISTRICT IMPROVEMENTS--EXTEND TIME--GENERAL FUND.--</t>
  </si>
  <si>
    <t>CLOVIS EASTERN NEW MEXICO FOOD BANK IMPROVE LIGHTING--EXPAND PURPOSE--EXTEND TIME--GENERAL FUND.--</t>
  </si>
  <si>
    <t>CLOVIS EASTERN NEW MEXICO FOOD BANK ROOF IMPROVEMENTS--EXPAND PURPOSE-- SEVERANCE TAX BONDS.--</t>
  </si>
  <si>
    <t>TEXICO WATER TANK IMPROVEMENTS--EXPAND PURPOSE--EXTEND TIME--GENERAL FUND.--</t>
  </si>
  <si>
    <t>BORDER AUTHORITY SANTA TERESA TO SUNLAND PARK ROAD EXTENSION--EXTEND TIME--GENERAL FUND.--</t>
  </si>
  <si>
    <t>CHAPARRAL WASTEWATER TREATMENT PLANT FENCE CONSTRUCTION--CHANGE TO PURCHASE LAND AND IMPROVE EFFLUENT SYSTEM--EXTEND TIME--SEVERANCE TAX BONDS.--</t>
  </si>
  <si>
    <t>DONA ANA COUNTY BRAHMAN DIVERSION CHANNEL CONSTRUCTION--EXTEND TIME--GENERAL FUND.--</t>
  </si>
  <si>
    <t>LAS CRUCES BEHAVIORAL HEALTH FACILITY CONSTRUCTION--CHANGE TO CONSTRUCT A HEALTH FACILITY IN DONA ANA COUNTY--EXTEND TIME--GENERAL FUND.--</t>
  </si>
  <si>
    <t>DONA ANA COUNTY PLACITAS LIGHTING IMPROVEMENTS--CHANGE TO IMPROVE DONA ANA COUNTY PLACITAS ROADS--CHANGE AGENCY--EXTEND TIME--SEVERANCE TAX BONDS.--</t>
  </si>
  <si>
    <t>DONA ANA COUNTY SPRING CANYON ARROYO FLOOD CONTROL DAM CONSTRUCTION--EXTEND TIME--GENERAL FUND.--</t>
  </si>
  <si>
    <t>TAYLOR-BARELA-REYNOLDS-MESILLA HISTORIC SITE IMPROVEMENT--EXTEND TIME--GENERAL FUND.--</t>
  </si>
  <si>
    <t>DONA ANA COUNTY SOUTH CENTRAL WASTEWATER TREATMENT PLANT IMPROVEMENT--EXTEND TIME--GENERAL FUND.--</t>
  </si>
  <si>
    <t>LAS CRUCES PARKING GARAGE CONSTRUCTION--CHANGE TO AMADOR HOTEL IMPROVEMENTS--EXTEND TIME--GENERAL FUND.--</t>
  </si>
  <si>
    <t>LAS CRUCES PARKING GARAGE CONSTRUCTION--CHANGE TO IMPROVE APODACA PARK--EXTEND TIME--GENERAL FUND.--</t>
  </si>
  <si>
    <t>LAS CRUCES ARTS AND CULTURAL DISTRICT IMPROVEMENT--EXTEND TIME--GENERAL FUND.--</t>
  </si>
  <si>
    <t>LAS CRUCES CHILDREN'S MUSEUM CONSTRUCTION--CHANGE TO IMPROVE FACILITIES FOR A CHILDREN'S MUSEUM--EXTEND TIME--GENERAL FUND.--</t>
  </si>
  <si>
    <t>LAS CRUCES COMMUNITY OF HOPE FLOORING SYSTEM--CHANGE TO IMPROVE BUILDING--EXTEND TIME--GENERAL FUND.--</t>
  </si>
  <si>
    <t>LAS CRUCES INTERNATIONAL AIRPORT TAXI LANE RENOVATION--EXPAND PURPOSE--EXTEND TIME--SEVERANCE TAX BONDS.--</t>
  </si>
  <si>
    <t>LAS CRUCES SEPTIC SYSTEMS REPLACEMENT AND IMPROVEMENTS--EXPAND PURPOSE--EXTEND TIME--GENERAL FUND.--</t>
  </si>
  <si>
    <t>LAS CRUCES STREET MEDIAN IMPROVEMENTS--EXTEND TIME--SEVERANCE TAX BONDS.--</t>
  </si>
  <si>
    <t>LAS CRUCES VILLA MORA DAM AREA IMPROVEMENTS--CHANGE TO PARK IMPROVEMENTS--EXTEND TIME--SEVERANCE TAX BONDS.--</t>
  </si>
  <si>
    <t>DONA ANA COUNTY INTERNATIONAL JETPORT TAXILANE E IMPROVEMENT--EXTEND TIME--GENERAL FUND.--</t>
  </si>
  <si>
    <t>CARLSBAD CANAL STREET STORM DRAIN EXTENSION--EXTEND TIME--GENERAL FUND.--</t>
  </si>
  <si>
    <t>NEW MEXICO STATE UNIVERSITY CARLSBAD BRANCH CAMPUS COMPUTER BUILDING ROOF CONSTRUCTION--CHANGE AGENCY--EXTEND TIME--GENERAL FUND.--</t>
  </si>
  <si>
    <t>LOVING WATER SYSTEM IMPROVEMENT AND REPLACEMENT--EXTEND TIME--GENERAL FUND.--</t>
  </si>
  <si>
    <t>LOVING WASTEWATER SYSTEM IMPROVEMENTS--EXTEND TIME--GENERAL FUND.--</t>
  </si>
  <si>
    <t>BAYARD RECREATIONAL FACILITY IMPROVEMENT--EXTEND TIME--GENERAL FUND.--</t>
  </si>
  <si>
    <t>BAYARD WASTEWATER TREATMENT SYSTEM IMPROVEMENT--EXTEND TIME--GENERAL FUND.--</t>
  </si>
  <si>
    <t>DEPARTMENT OF HEALTH FORT BAYARD WATER INFRASTRUCTURE IMPROVEMENT--EXTEND TIME--GENERAL FUND.--</t>
  </si>
  <si>
    <t>LA LOMA SENIOR CENTER VEHICLE PURCHASE---EXTEND TIME--SEVERANCE TAX BONDS.--</t>
  </si>
  <si>
    <t>HOMELAND SECURITY AND EMERGENCY MANAGEMENT DEPARTMENT HIDALGO COUNTY EMERGENCY BROADCAST SYSTEM PURCHASE AND INSTALLATION--EXTEND TIME--GENERAL FUND.--</t>
  </si>
  <si>
    <t>LORDSBURG WATER SYSTEM IMPROVEMENT--EXTEND TIME--GENERAL FUND.--</t>
  </si>
  <si>
    <t>NEW MEXICO JUNIOR COLLEGE INFRASTRUCTURE AND AIR HANDLER UPGRADE--CHANGE TO RENOVATE MARY HAGELSTEIN INSTRUCTIONAL ARTS CENTER--SEVERANCE TAX BONDS.--</t>
  </si>
  <si>
    <t>LEA COUNTY COURTHOUSE RENOVATION--EXTEND TIME--GENERAL FUND.--</t>
  </si>
  <si>
    <t>LEA THEATRE RESTORATION--EXTEND TIME--GENERAL FUND.--</t>
  </si>
  <si>
    <t>LOVINGTON ANIMAL SHELTER CONSTRUCTION--CHANGE TO RENOVATE AND EQUIP A SHELTER--SEVERANCE TAX BONDS.--</t>
  </si>
  <si>
    <t>LOVINGTON VETERANS'  MEMORIAL AND PARK CONSTRUCTION--EXTEND TIME--GENERAL FUND.--</t>
  </si>
  <si>
    <t>LOVINGTON CITY HALL FIRE ALARM AND SECURITY IMPROVEMENTS--CHANGE TO PURCHASE OF UTILITY TRUCKS--SEVERANCE TAX BONDS.--</t>
  </si>
  <si>
    <t>PROVIDENCIA DITCH IMPROVEMENT--EXTEND TIME--GENERAL FUND.--</t>
  </si>
  <si>
    <t>CARRIZOZO WELLS AND WELL HOUSES CONSTRUCTION--EXTEND TIME--GENERAL FUND.--</t>
  </si>
  <si>
    <t>LOS ALAMOS COUNTY AFFORDABLE HOUSING INFRASTRUCTURE CONSTRUCTION--EXTEND TIME--GENERAL FUND--.</t>
  </si>
  <si>
    <t>UNIVERSITY OF NEW MEXICO-LOS ALAMOS INFRASTRUCTURE IMPROVEMENT--EXTEND TIME--GENERAL FUND.--</t>
  </si>
  <si>
    <t>LUNA COUNTY DOMESTIC VIOLENCE AND HOMELESS SHELTER CONSTRUCTION--EXPAND PURPOSE--SEVERANCE TAX BONDS.--</t>
  </si>
  <si>
    <t>BORDER AUTHORITY COLUMBUS LAND PORT OF ENTRY FLOOD CONTROL CONSTRUCTION--EXTEND TIME--GENERAL FUND.--</t>
  </si>
  <si>
    <t>LUNA COUNTY DISTRICT ATTORNEY'S OFFICE CONSTRUCTION--EXPAND PURPOSE--SEVERANCE TAX BONDS.--</t>
  </si>
  <si>
    <t>ALLISON ROAD IMPROVEMENTS--EXTEND TIME--GENERAL FUND.--</t>
  </si>
  <si>
    <t>BACA/PREWITT CHAPTER BACKHOE AND EQUIPMENT PURCHASE--CHANGE TO HEAVY EQUIPMENT PURCHASE--EXTEND TIME--GENERAL FUND.--</t>
  </si>
  <si>
    <t>FORT DEFIANCE CHAPTER POWER LINE EXTENSION--EXTEND TIME--GENERAL FUND.--</t>
  </si>
  <si>
    <t>OJO ENCINO CHAPTER HEAVY EQUIPMENT PURCHASE--EXTEND TIME--SEVERANCE TAX BONDS.--</t>
  </si>
  <si>
    <t>TSA-YA-TOH CHP POWER LINE EXTENSION--EXTEND TIME--GENERAL FUND.--</t>
  </si>
  <si>
    <t>TSE BONITO JUDICIAL COMPLEX MASTER PLAN--CHANGE TO DEVELOP TSEHOOTSOOI JUSTICE CENTER MASTER PLAN AND EXTEND INFRASTRUCTURE--EXTEND TIME--GENERAL FUND.--</t>
  </si>
  <si>
    <t>CASAMERO LAKE CHAPTER SENIOR CENTER CONSTRUCTION--CHANGE TO  IMPROVE AND EQUIP A SENIOR CENTER--EXTEND TIME--GENERAL FUND.--</t>
  </si>
  <si>
    <t>NEW MEXICO HIGHWAY 118 IMPROVEMENT--EXTEND TIME--GENERAL FUND.--</t>
  </si>
  <si>
    <t>DINE COLLEGE NAVAJO NATION LIVESTOCK, RESEARCH AND EXTENSION CENTER CONSTRUCTION--CHANGE AGENCY--EXTEND TIME--GENERAL FUND.--</t>
  </si>
  <si>
    <t>BAAHAALI CHAPTER HOUSE IMPROVEMENT--EXTEND TIME--GENERAL FUND.--</t>
  </si>
  <si>
    <t>CHICHILTAH CHAPTER BATHROOM ADDITION CONSTRUCTION--EXTEND TIME--GENERAL FUND.--</t>
  </si>
  <si>
    <t>MCKINLEY COUNTY DOMESTIC VIOLENCE SHELTER CONSTRUCTION--EXPAND PURPOSE--SEVERANCE TAX BONDS.--</t>
  </si>
  <si>
    <t>IYANBITO CHAPTER HOUSE FENCE CONSTRUCTION--EXTEND TIME--GENERAL FUND.--</t>
  </si>
  <si>
    <t>MANUELITO CHAPTER VEHICLE PURCHASE--EXTEND TIME--GENERAL FUND.--</t>
  </si>
  <si>
    <t>MEXICAN SPRINGS CHAPTER POWER LINE EXTENSION--EXTEND TIME--GENERAL FUND.--</t>
  </si>
  <si>
    <t>PINEDALE CHAPTER BATHROOMS CONSTRUCTION--EXTEND TIME--GENERAL FUND.--</t>
  </si>
  <si>
    <t>CASAMERO LAKE CHAPTER CEMETERY CONSTRUCTION--EXTEND TIME--GENERAL FUND.--</t>
  </si>
  <si>
    <t>CASAMERO LAKE CHAPTER SENIOR CENTER CONSTRUCTION--EXTEND TIME--GENERAL FUND.--</t>
  </si>
  <si>
    <t>PREWITT SEEWALD ESTATES POWER LINE EXTENSION--EXTEND TIME--GENERAL FUND.--</t>
  </si>
  <si>
    <t>ROCK SPRINGS CHAPTER MULTIPURPOSE BUILDING AND VETERANS' FACILITY CONSTRUCTION--EXTEND TIME--GENERAL FUND.--</t>
  </si>
  <si>
    <t>UNITED STATES HIGHWAY 491/CHEE DODGE ELEMENTARY SCHOOL ACCESS ROAD IMPROVEMENT--EXTEND TIME--GENERAL FUND.--</t>
  </si>
  <si>
    <t>NAVAJO NATION SHIPROCK CHAPTER VETERANS' CENTER WASTEWATER LINE CONSTRUCTION--EXTEND TIME--GENERAL FUND.--</t>
  </si>
  <si>
    <t>SMITH LAKE CHAPTER PARKING LOT CONSTRUCTION--EXTEND TIME--GENERAL FUND.--</t>
  </si>
  <si>
    <t>SMITH LAKE CHAPTER  VETERANS CENTER IMPROVEMENTS--EXTEND TIME--GENERAL FUND.--</t>
  </si>
  <si>
    <t>NORTHWEST NEW MEXICO REGIONAL SOLID WASTE AUTHORITY TRANSFER STATION CONSTRUCTION--CHANGE TO PURCHASE TRANSPORT TRUCKS, TRAILERS AND CONTAINERS--SEVERANCE TAX BONDS.--</t>
  </si>
  <si>
    <t>TOHATCHI CHAPTER WAREHOUSE CONSTRUCTION--CHANGE TO CONSTRUCT A SAFETY COMPLEX--EXTEND TIME--GENERAL FUND.--</t>
  </si>
  <si>
    <t>BAHAST'LAH CHAPTER WATER LINE EXTENSION--EXTEND TIME--GENERAL FUND.--</t>
  </si>
  <si>
    <t>WHITEHORSE LAKE CHAPTER BATHROOM ADDITION--EXTEND TIME--GENERAL FUND.--</t>
  </si>
  <si>
    <t>PUEBLO OF ZUNI WASTEWATER INFRASTRUCTURE CONSTRUCTION--EXTEND TIME--GENERAL FUND.--</t>
  </si>
  <si>
    <t>MORA SENIOR CENTER BUS PURCHASE AND EQUIP--CHANGE TO VANS AND VEHICLES PURCHASE AND EQUIP--EXTEND TIME--SEVERANCE TAX BONDS.--</t>
  </si>
  <si>
    <t>ACEQUIA DE ANTON CHICO, ACEQUIA DE TECOLOTITO AND ACEQUIA DE LOS RANCHITOS IMPROVEMENT--EXTEND TIME--GENERAL FUND.--</t>
  </si>
  <si>
    <t>NORTH CENTRAL REGIONAL TRANSIT DISTRICT BUS PURCHASE AND EQUIPMENT--EXTEND TIME--SEVERANCE TAX BONDS.--</t>
  </si>
  <si>
    <t>NAVAJO NATION RENEWABLE ENERGY SYSTEM CONSTRUCTION--EXTEND TIME--GENERAL FUND.--</t>
  </si>
  <si>
    <t>TIMBERON WATER AND SANITATION DISTRICT RESERVOIR CONSTRUCTION--EXTEND TIME--GENERAL FUND.--</t>
  </si>
  <si>
    <t>TIMBERON WATER AND SANITATION DISTRICT WATER SYSTEM IMPROVEMENTS--EXTEND TIME--GENERAL FUND.--</t>
  </si>
  <si>
    <t>ALMOGORDO FIRE STATION 7 CONSTRUCTION--CHANGE TO RENOVATE ADMINISTRATIVE OFFICES AND AN OPERATIONS CENTER--EXTEND TIME--SEVERANCE TAX BONDS.--</t>
  </si>
  <si>
    <t>NEW MEXICO SCHOOL FOR THE BLIND AND VISUALLY IMPAIRED INFRASTRUCTURE AND PARKING IMPROVEMENTS--EXTEND TIME--GENERAL FUND.--</t>
  </si>
  <si>
    <t>NEW MEXICO SCHOOL FOR THE BLIND AND VISUALLY IMPAIRED SUPERINTENDENT'S RESIDENCE CONSTRUCTION--EXTEND TIME--GENERAL FUND.--</t>
  </si>
  <si>
    <t>CLOUDCROFT WATER SYSTEM IMPROVEMENTS--CHANGE TO IMPROVE WATER SYSTEMS AND WASTEWATER TREATMENT PLANTS--EXTEND TIME--SEVERANCE TAX BONDS.--</t>
  </si>
  <si>
    <t>CLOUDCROFT WASTEWATER TREATMENT FACILITY IMPROVEMENTS--EXTEND TIME--GENERAL FUND.--</t>
  </si>
  <si>
    <t>CLOUDCROFT WATER TREATMENT SYSTEM IMPROVEMENTS--CHANGE TO CONSTRUCT AND EQUIP IMPROVEMENTS TO A WASTEWATER TREATMENT FACILITY--EXTEND TIME--GENERAL FUND.--</t>
  </si>
  <si>
    <t>TULAROSA WASTEWATER SYSTEM IMPROVEMENTS--EXTEND TIME--GENERAL FUND.--</t>
  </si>
  <si>
    <t>MESALANDS COMMUNITY COLLEGE IMPROVEMENT--EXTEND TIME--GENERAL FUND.--</t>
  </si>
  <si>
    <t>ACEQUIA DE CHAMITA IMPROVEMENT--EXTEND TIME--GENERAL FUND.--</t>
  </si>
  <si>
    <t>ACEQUIA DE LA OTRA VANDA IMPROVEMENT--EXTEND TIME--GENERAL FUND.--</t>
  </si>
  <si>
    <t>ACEQUIA DE LOS GARCIAS Y DURANES DAM IMPROVEMENTS--EXTEND TIME--GENERAL FUND.--</t>
  </si>
  <si>
    <t>ACEQUIA DEL MOLINO IMPROVEMENTS--EXTEND TIME--GENERAL FUND.--</t>
  </si>
  <si>
    <t>ACEQUIA MESA DEL MEDIO IMPROVEMENT--EXTEND TIME--GENERAL FUND.--</t>
  </si>
  <si>
    <t>CHAMA TO TIERRA AMARILLA GAS PIPELINE CONSTRUCTION--EXTEND TIME--GENERAL FUND.--</t>
  </si>
  <si>
    <t>RIO ARRIBA COUNTY RESIDENTIAL RECOVERY FACILITY CONSTRUCTION--EXTEND TIME--GENERAL FUND.--</t>
  </si>
  <si>
    <t>TIERRA AMARILLA LAND GRANT LAND ACQUISITION--CHANGE TO ACQUIRE LAND GRANT LAND AND WATER RIGHTS--SEVERANCE TAX BONDS.--</t>
  </si>
  <si>
    <t>CHAMA SEWER LINE EXTENSION--CHANGE TO CONSTRUCT A WASTEWATER SYSTEM AND IMPROVE SEWER LINES--EXTEND TIME--SEVERANCE TAX BONDS.--</t>
  </si>
  <si>
    <t>ACEQUIA SAN RAFAEL DEL GUIQUE IMPROVEMENT--EXTEND TIME--GENERAL FUND.--</t>
  </si>
  <si>
    <t>RIO ARRIBA COUNTY COMMUNITY SERVICES DELIVERY CENTER AND BUSINESS DEVELOPMENT HUB FACILITY--EXTEND TIME--GENERAL FUND.--</t>
  </si>
  <si>
    <t>RIO ARRIBA COUNTY LOW RIDER MUSEUM CONSTRUCTION--EXTEND TIME--GENERAL FUND.--</t>
  </si>
  <si>
    <t>PIEDRA LUMBRE VISITORS CENTER PURCHASE AND RENOVATION--EXTEND TIME--GENERAL FUND.--</t>
  </si>
  <si>
    <t>OHKAY OWINGEH STORM WATER CONTROL SYSTEM CONSTRUCTION--EXTEND TIME--GENERAL FUND.--</t>
  </si>
  <si>
    <t>BLOOMFIELD IRRIGATION DISTRICT IMPROVEMENT--EXTEND TIME--GENERAL FUND.--</t>
  </si>
  <si>
    <t>FARMERS MUTUAL DITCH IMPROVEMENT--EXTEND TIME--GENERAL FUND.--</t>
  </si>
  <si>
    <t>NEW MEXICO HIGHWAY 371 AND NAVAJO ROUTE 36 TRAFFIC SIGNAL--EXTEND TIME--GENERAL FUND.--</t>
  </si>
  <si>
    <t>SAN JUAN COUNTY REGIONAL FILM STUDIO CONSTRUCTION--EXTEND TIME--GENERAL FUND.--</t>
  </si>
  <si>
    <t>TSE'DAA'KAAN CHAPTER POWER LINE EXTENSIONS--EXTEND TIME--GENERAL FUND.--</t>
  </si>
  <si>
    <t>UPPER FRUITLAND CHAPTER SENIOR CENTER ADDITION PHASE 2--EXTEND TIME--GENERAL FUND.--</t>
  </si>
  <si>
    <t>EAST AZTEC ARTERIAL ROUTE CONSTRUCTION--EXTEND TIME--GENERAL FUND.--</t>
  </si>
  <si>
    <t>EAST AZTEC ARTERIAL ROUTE CONSTRUCTION--EXTEND TIME--SEVERANCE TAX BONDS.--</t>
  </si>
  <si>
    <t>BECLABITO CHAPTER HELIPAD CONSTRUCTION--EXTEND TIME--GENERAL FUND.--</t>
  </si>
  <si>
    <t>FARMINGTON LIONS POOL RENOVATIONS--CHANGE TO CONSTRUCT AND EQUIP A THERAPY POOL--SEVERANCE TAX BONDS.--</t>
  </si>
  <si>
    <t>FARMINGTON VILLA VIEW FLOOD CONTROL FACILITY CONSTRUCTION--EXTEND TIME--GENERAL FUND.--</t>
  </si>
  <si>
    <t>SAN JUAN COUNTY REGIONAL REHABILITATION HOSPITAL RENOVATION--CHANGE TO IMPROVE THE SAN JUAN REGIONAL MEDICAL CENTER WOMEN'S INPATIENT AND CHILDBIRTH UNIT.--SEVERANCE TAX BONDS.--</t>
  </si>
  <si>
    <t>SAN JUAN REGIONAL MEDICAL CENTER EQUIPMENT PURCHASE AND INSTALLATION--EXTEND TIME--SEVERANCE TAX BONDS.--</t>
  </si>
  <si>
    <t>SAN JUAN REGIONAL MEDICAL CENTER PEDIATRIC UNIT IMPROVEMENTS--CHANGE TO RENOVATE THE WOMEN'S INPATIENT AND CHILDBIRTH UNIT--EXTEND TIME--GENERAL FUND.--</t>
  </si>
  <si>
    <t>GADII'AHI/TO'KOI CHAPTER GOVERNMENT COMPLEX CONSTRUCTION--EXTEND TIME--GENERAL FUND.--</t>
  </si>
  <si>
    <t>LAKE VALLEY CHAPTER POWER LINE EXTENSION--EXTEND TIME--GENERAL FUND.--</t>
  </si>
  <si>
    <t>SANOSTEE CHAPTER COMMUNITY CEMETERY CONSTRUCTION--CHANGE TO IMPROVE SANOSTEE VETERANS' GYMNASIUM--EXTEND TIME--GENERAL FUND.--</t>
  </si>
  <si>
    <t>SHIPROCK POLICE DEPARTMENT JUDICIAL AND PUBLIC SAFETY COMPLEX CONSTRUCTION--EXTEND TIME--GENERAL FUND.--</t>
  </si>
  <si>
    <t>DINE COLLEGE SHIPROCK AGRICULTURAL MULTIPURPOSE CENTER CONSTRUCTION--EXTEND TIME--GENERAL FUND.--</t>
  </si>
  <si>
    <t>SHIPROCK CHAPTER COMPLEX COMPREHENSIVE PLAN--EXTEND TIME--GENERAL FUND.--</t>
  </si>
  <si>
    <t>NAVAJO NATION SHIPROCK CHAPTER VETERANS' CENTER CONSTRUCTION--EXTEND TIME--GENERAL FUND.--</t>
  </si>
  <si>
    <t>TSE'DAA'KAAN HOGBACK SENIOR CENTER IMPROVEMENTS--EXTEND TIME--GENERAL FUND.--</t>
  </si>
  <si>
    <t>TOADLENA/TWO GREY HILLS CHAPTER COMPOUND IMPROVEMENTS--EXTEND TIME--GENERAL FUND.--</t>
  </si>
  <si>
    <t>TOADLENA/TWO GREY HILLS CHAPTER SENIOR CENTER IMPROVEMENTS--EXTEND TIME--GENERAL FUND.--</t>
  </si>
  <si>
    <t>WHITE ROCK CHAPTER VETERANS BUILDING IMPROVEMENTS--EXTEND TIME--GENERAL FUND.--</t>
  </si>
  <si>
    <t>ACEQUIA DE LOS SEGURAS IMPROVEMENTS--EXTEND TIME--GENERAL FUND.--</t>
  </si>
  <si>
    <t>EAST PECOS DITCH IMPROVEMENTS--TIME EXTEND--GENERAL FUND.--</t>
  </si>
  <si>
    <t>LOS TRIGOS DITCH IMPROVEMENT--EXTEND TIME--GENERAL FUND.--</t>
  </si>
  <si>
    <t>TECOLOTE ACEQUIA ASSOCIATION IMPROVEMENTS--EXTEND TIME--GENERAL FUND.--</t>
  </si>
  <si>
    <t>TECOLOTITO MUTUAL DOMESTIC WATER CONSUMERS ASSOCIATION WATER SYSTEM IMPROVEMENTS--EXTEND TIME--GENERAL FUND.--</t>
  </si>
  <si>
    <t>LAS VEGAS RECREATION CENTER SOLAR PROJECT INSTALLATION--CHANGE TO INSTALL LIGHT-EMITTING DIODE LIGHTS--EXTEND TIME--SEVERANCE TAX BONDS.--</t>
  </si>
  <si>
    <t>PECOS GEOGRAPHIC INFORMATION MAPPING SYSTEM PURCHASE--CHANGE TO PURCHASE VEHICLES AND EQUIPMENT--EXTEND TIME--SEVERANCE TAX BONDS.--</t>
  </si>
  <si>
    <t>PECOS WATER AND WASTEWATER SYSTEMS IMPROVEMENT--EXTEND TIME--GENERAL FUND.--</t>
  </si>
  <si>
    <t>ACEQUIA DE LE AGUA CALIENTE SAN JOSE IMPROVEMENTS--EXTEND TIME--GENERAL FUND.--</t>
  </si>
  <si>
    <t>COUNSELOR CHAPTER LYBROOK WATER SYSTEM IMPROVEMENTS--EXTEND TIME--GENERAL FUND.--</t>
  </si>
  <si>
    <t>GARCIA LUCERO ACEQUIA ASSOCIATION HEAD GATES INSTALLATION--CHANGE TO IMPROVE GARCIA LUCERO ACEQUIA ASSOCIATION--EXTEND TIME--GENERAL FUND.--</t>
  </si>
  <si>
    <t>LAS ACEQUIAS DE PLACITAS WATER COOPERATIVE WATER SYSTEM IMPROVEMENTS--CHANGE TO IMPROVE ACEQUIAS AND IRRIGATION PONDS--CHANGE AGENCY--SEVERANCE TAX BONDS.--</t>
  </si>
  <si>
    <t>LAS ACEQUIAS DE PLACITAS COOPERATIVE WATER SYSTEM IMPROVEMENT AND REMEDIATION--CHANGE AGENCY--SEVERANCE TAX BONDS.--</t>
  </si>
  <si>
    <t>SAN ANTONIO DE LAS HUERTAS RURAL HEALTH CLINIC RENOVATION--CHANGE TO RENOVATE A COMMUNITY BUILDING--EXTEND TIME--GENERAL FUND.--</t>
  </si>
  <si>
    <t>CORRALES FLOOD CONTROL STRUCTURES CONSTRUCTION--EXTEND TIME--GENERAL FUND.--</t>
  </si>
  <si>
    <t>CORRALES ROAD AND DRAIN INFRASTRUCTURE IMPROVEMENTS--EXTEND TIME--GENERAL FUND.--</t>
  </si>
  <si>
    <t>RIO RANCHO VISTA GRANDE PARK IMPROVEMENT--EXTEND TIME--GENERAL FUND.--</t>
  </si>
  <si>
    <t>PUEBLO OF SAN FELIPE COMMUNITY CENTER AND TRIBAL COUNCIL CHAMBERS IMPROVEMENT--EXTEND TIME--GENERAL FUND.--</t>
  </si>
  <si>
    <t>PUEBLO OF SANTA ANA EDUCATION COMPLEX CONSTRUCTION--EXTEND TIME--GENERAL FUND.--</t>
  </si>
  <si>
    <t>ACEQUIA DE LA OTRA BANDA IMPROVEMENT--EXTEND TIME--GENERAL FUND.--</t>
  </si>
  <si>
    <t>ACEQUIA DE SOMBRILLO IMPROVEMENTS--CHANGE TO EQUIP AND IMPROVE ACEQUIA DE SOMBRILLO--EXTEND TIME--GENERAL FUND,--</t>
  </si>
  <si>
    <t>ACEQUIA DEL BARRANCO ALTO IMPROVEMENT--EXTEND TIME--GENERAL FUND.--</t>
  </si>
  <si>
    <t>ZAFARANO DRIVE CONSTRUCTION--CHANGE TO AGUA FRIA COMMUNITY WATER DISTRIBUTION SYSTEM CONSTRUCTION--CHANGE AGENCY--EXTEND TIME--GENERAL FUND.--</t>
  </si>
  <si>
    <t>ZAFARANO DRIVE CONSTRUCTION--CHANGE TO AGUA FRIA COMMUNTY WATER DISTRIBUTION SYSTEM CONSTRUCTION--CHANGE AGENCY--EXTEND TIME--GENERAL FUND.--</t>
  </si>
  <si>
    <t>LA BAJADA COMMUNITY DITCH IMPROVEMENT--EXTEND TIME--GENERAL FUND.--</t>
  </si>
  <si>
    <t>LA BAJADA MUTUAL DOMESTIC WATER CONSUMERS ASSOCIATION WATER SYSTEM IMPROVEMENT--EXTEND TIME--GENERAL FUND.--</t>
  </si>
  <si>
    <t>MADRID WATER MUTUAL DOMESTIC WATER CONSUMERS ASSOCIATION FIRE SUPPRESSION IMPROVEMENTS--CHANGE TO PURCHASE AND INSTALL FIRE SUPPRESSION TANK--EXTEND TIME--GENERAL FUND.--</t>
  </si>
  <si>
    <t>POJOAQUE FIRE STATION TWO CONSTRUCTION--CHANGE TO IMPROVE FIRE STATIONS IN THE POJOAQUE FIRE DISTRICT--EXTEND TIME--GENERAL FUND.--</t>
  </si>
  <si>
    <t>TEODORO Y TEODORA DITCH IMPROVEMENTS--EXTEND TIME--GENERAL FUND.--</t>
  </si>
  <si>
    <t>ACEQUIA DE LOS TRUJILLOS IMPROVEMENT--EXTEND TIME--GENERAL FUND.--</t>
  </si>
  <si>
    <t>EL GUICU COMMUNITY DITCH IMPROVEMENTS--EXTEND TIME--GENERAL FUND.--</t>
  </si>
  <si>
    <t>CHURCH STREET IMPROVEMENT--EXTEND TIME--GENERAL FUND.--</t>
  </si>
  <si>
    <t>EDGEWOOD FIRE STATION 1 APPARATUS BAY CONSTRUCTION--CHANGE TO IMPROVE EDGEWOOD FIRE DISTRICT FIRE STATIONS--SEVERANCE TAX BONDS.--</t>
  </si>
  <si>
    <t>EDGEWOOD WATER QUALITY FACILITY IMPROVEMENTS--CHANGE TO PLAN AND ACQUIRE WATER RIGHTS--SEVERANCE TAX BONDS.--</t>
  </si>
  <si>
    <t>MADRID BALLPARK UPGRADE--EXTEND TIME--GENERAL FUND.--</t>
  </si>
  <si>
    <t>PUEBLO OF POJOAQUE TRIBAL ADMINISTRATION BUILDING CONSTRUCTION--EXTEND TIME--GENERAL FUND.--</t>
  </si>
  <si>
    <t>PUEBLO OF POJOAQUE CHILD DEVELOPMENT CENTER CONSTRUCTION--EXTEND TIME--GENERAL FUND.--</t>
  </si>
  <si>
    <t>PUEBLO OF POJOAQUE POEH CENTER IMPROVEMENT--EXTEND TIME--GENERAL FUND.--</t>
  </si>
  <si>
    <t>PUEBLO OF POJOAQUE WELLNESS CENTER IMPROVEMENT--EXTEND TIME--GENERAL FUND.--</t>
  </si>
  <si>
    <t>PUEBLO OF POJOAQUE WASTEWATER TREATMENT FACILITY EXPANSION--EXTEND TIME--GENERAL FUND.--</t>
  </si>
  <si>
    <t>SANTA FE DEVELOPMENT PROGRAM VEHICLE PURCHASE--CHANGE TO IMPROVE THE MUSEUM OF INTERNATIONAL FOLK ART--CHANGE AGENCY--EXTEND TIME--SEVERANCE TAX BONDS.--</t>
  </si>
  <si>
    <t>CHILDREN, YOUTH AND FAMILIES DEPARTMENT FIELD SERVICES BUILDING ACQUISITION--CHANGE TO PURCHASE AND IMPROVE A BUILDING--SEVERANCE TAX BONDS.--</t>
  </si>
  <si>
    <t>DEPARTMENT OF MILITARY AFFAIRS NEW MEXICO NATIONAL GUARD MILITARY MUSEUM ELECTRICAL SYSTEM AND INFRASTRUCTURE REPAIR--EXTEND TIME--CAPITOL BUILDINGS REPAIR FUND.--</t>
  </si>
  <si>
    <t>SANTA FE BUSINESS INCUBATOR IMPROVEMENTS--EXTEND TIME--GENERAL FUND.--</t>
  </si>
  <si>
    <t>SANTA FE EL MUSEO CULTURAL IMPROVEMENTS--EXPAND PURPOSE--EXTEND TIME--GENERAL FUND.--</t>
  </si>
  <si>
    <t>SANTA FE SOLACE CRISIS TREATMENT CENTER IMPROVEMENTS--CHANGE TO CONSTRUCT SOUTHWEST ACTIVITY NODE PARK--EXTEND TIME--GENERAL FUND.--</t>
  </si>
  <si>
    <t>SANTA FE COMMUNITY COLLEGE ROOF IMPROVEMENTS--CHANGE TO RENOVATE ROOF J--EXTEND TIME--GENERAL FUND.--</t>
  </si>
  <si>
    <t>PUEBLO OF TESUQUE SEWER MAINTENANCE VEHICLE PURCHASE--EXTEND TIME--GENERAL FUND.--</t>
  </si>
  <si>
    <t>PUEBLO OF TESUQUE STORM DRAINAGE SYSTEM CONSTRUCTION--CHANGE AGENCY--EXTEND TIME--GENERAL FUND.--</t>
  </si>
  <si>
    <t>SPACEPORT AMERICA IMPROVEMENT AND OPERATIONS--EXTEND TIME--GENERAL FUND.--</t>
  </si>
  <si>
    <t>SPACEPORT AMERICA IMPROVEMENTS--EXTEND TIME--GENERAL FUND.--</t>
  </si>
  <si>
    <t>SPACEPORT AMERICA MASTER PLAN AND CONSTRUCTION--EXTEND TIME--GENERAL FUND.--</t>
  </si>
  <si>
    <t>NEW MEXICO STATE VETERANS' HOME SURVEILLANCE SYSTEM IMPROVEMENTS--CHANGE TO IMPROVE AND EQUIP INFRASTRUCTURE--EXTEND TIME--GENERAL FUND.--</t>
  </si>
  <si>
    <t>ACEQUIA DE LA JOYA IMPROVEMENTS--EXTEND TIME--GENERAL FUND.--</t>
  </si>
  <si>
    <t>NEW MEXICO INSTITUTE OF MINING AND TECHNOLOGY ELECTRONIC DOOR LOCK SYSTEM UPGRADE--EXTEND TIME--GENERAL FUND.--</t>
  </si>
  <si>
    <t>LA JOYA GYMNASIUM RENOVATION--CHANGE TO REPLACE WINDOWS ON SOCORRO COUNTY HISTORIC COURTHOUSE BUILDING--EXTEND TIME--GENERAL FUND.--</t>
  </si>
  <si>
    <t>COMMISSION FOR THE BLIND APARTMENT COMPLEX IMPROVEMENTS--CHANGE TO IMPROVE FACILITIES STATEWIDE--EXTEND TIME--GENERAL FUND.--</t>
  </si>
  <si>
    <t>COMMISSION FOR THE BLIND FACILITIES IMPROVEMENTS--EXTEND TIME--GENERAL FUND.--</t>
  </si>
  <si>
    <t>CHILDREN, YOUTH AND FAMILIES DEPARTMENT SUB-ACUTE RESIDENTIAL FACILITIES ACQUISITION AND CONSTRUCTION STATEWIDE--CHANGE TO ACQUIRE AND CONSTRUCT THERAPEUTIC GROUP HOMES--SEVERANCE TAX BONDS.--</t>
  </si>
  <si>
    <t>CHILDREN, YOUTH AND FAMILIES DEPARTMENT YOUTH INTERMEDIATE CARE FACILITIES ACQUISITION AND CONSTRUCTION STATEWIDE--CHANGE TO ACQUIRE AND CONSTRUCT THERAPEUTIC GROUP HOMES--SEVERANCE TAX BONDS.--</t>
  </si>
  <si>
    <t>DEPARTMENT OF PUBLIC SAFETY FACILITIES IMPROVEMENTS--EXTEND TIME--GENERAL FUND.--</t>
  </si>
  <si>
    <t>DEPARTMENT OF INFORMATION TECHNOLOGY CENTRAL TELEPHONE SYSTEM UPGRADE--EXTEND TIME--EQUIPMENT REPLACEMENT REVOLVING FUNDS.--</t>
  </si>
  <si>
    <t>DEPARTMENT OF INFORMATION TECHNOLOGY RURAL BROADBAND  INFRASTRUCTURE DEVELOPMENT--EXTEND TIME--GENERAL FUND.--</t>
  </si>
  <si>
    <t>INTERSTATE STREAM COMMISSION ACEQUIA GRANT PROGRAM--EXTEND TIME--GENERAL FUND.--</t>
  </si>
  <si>
    <t>MAINSTREET ARTS AND CULTURAL DISTRICTS INFRASTRUCTURE IMPROVEMENTS STATEWIDE--EXTEND TIME--GENERAL FUND.--</t>
  </si>
  <si>
    <t>PUBLIC EDUCATION DEPARTMENT SCHOOL BUS CAMERAS PURCHASE AND INSTALLATION STATEWIDE--EXTEND TIME--SEVERANCE TAX BONDS.--</t>
  </si>
  <si>
    <t>PUBLIC EDUCATION DEPARTMENT SCHOOL BUS REPLACEMENT--EXTEND TIME--PUBLIC SCHOOL CAPITAL OUTLAY FUND.--</t>
  </si>
  <si>
    <t>OFFICE OF THE STATE ENGINEER STATEWIDE DAM REHABILITATION--EXTEND TIME--WATER PROJECT FUND.--</t>
  </si>
  <si>
    <t>DEPARTMENT OF INFORMATION TECHNOLOGY STATEWIDE LIBRARY BROADBAND EXPANSION AND IMPROVEMENT--EXTEND TIME--GENERAL FUND.--</t>
  </si>
  <si>
    <t>GENERAL SERVICES DEPARTMENT STATE FACILITIES DEMOLITION AND DECOMMISSION--EXTEND TIME--GENERAL FUND.--</t>
  </si>
  <si>
    <t>PILAR ACEQUIA ASSOCIATION IMPROVEMENTS--EXTEND TIME--GENERAL FUND.--</t>
  </si>
  <si>
    <t>TAOS COUNTY ECONOMIC DEVELOPMENT CORPORATION MOBILE MATANZA REPAIR--EXTEND TIME--GENERAL FUND.--</t>
  </si>
  <si>
    <t>CRISTOBAL DE LA SERNA LAND GRANT-MERCED LAND ACQUISITION--EXTEND TIME--GENERAL FUND.--</t>
  </si>
  <si>
    <t>DON FERNANDO DE TAOS LAND GRANT HEAVY EQUIPMENTPURCHASE--CHANGE TO ACQUIRE LAND AND BUILDINGS--EXTEND TIME--SEVERANCE TAX BONDS.--</t>
  </si>
  <si>
    <t>QUESTA ROAD IMPROVEMENTS--EXTEND TIME--GENERAL FUND.--</t>
  </si>
  <si>
    <t>ROOTS AND WINGS COMMUNTY SCHOOL BUILDING AND GROUNDS ACQUISITION AND IMPROVEMENT--EXPAND PURPOSE--SEVERANCE TAX BONDS.--</t>
  </si>
  <si>
    <t>TAOS COUNTY NEW MEXICO HIGHWAY 518 GAS PIPELINE CONSTRUCTION--EXTEND TIME--GENERAL FUND.--</t>
  </si>
  <si>
    <t>TAOS REGIONAL AIRPORT HANGAR CONSTRUCTION--EXTEND TIME--GENERAL FUND.--</t>
  </si>
  <si>
    <t>PUEBLO OF TAOS MULTIPURPOSE BUILDING CONSTRUCTION--EXTEND TIME--GENERAL FUND.--</t>
  </si>
  <si>
    <t>TAOS SKI VALLEY KACHINA WATER BOOSTER STATION CONSTRUCTION--CHANGE TO CONSTRUCT WATER BOOSTER STATION AND INSTALL DISTRIBUTION NETWORK INFRASTRUCTURE--EXTEND TIME--GENERAL FUND.--</t>
  </si>
  <si>
    <t>TORREON ACEQUIA ASSOCIATION IMPROVEMENTS--EXTEND TIME--GENERAL FUND.--</t>
  </si>
  <si>
    <t>BELEN FLOOD PROTECTION RETENTION POND CONSTRUCTION--EXTEND TIME--GENERAL FUND.--</t>
  </si>
  <si>
    <t>The time of expenditure for the department of transportation project in Subsection 106 of Section 40 of Chapter 277 of Laws 2019 to acquire rights of way for and to plan, design and construct paseo del Volcan, also known as New Mexico highway 347, in Bernalillo and Sandoval counties is extended through fiscal year 2025.</t>
  </si>
  <si>
    <t>The time of expenditure for the department of transportation project in Subsection 5 of Section 40 of Chapter 277 of Laws 2019 to acquire rights of way and to plan, design and construct a road, including drainage, off Atrisco drive between Rosendo Garcia road and San Ygnacio road in Bernalillo county is extended through fiscal year 2025.</t>
  </si>
  <si>
    <t>The unexpended balance of the appropriation to the local government division in Subsection 43 of Section 29 of Chapter 138 of Laws 2021 to plan, design, construct, renovate and equip an educational and service facility in Albuquerque in Bernalillo county shall not be expended for the original purpose but is changed to plan, design, construct, purchase, deliver, renovate, furnish, equip and install a modular building for an education and workforce development center in Bernalillo county.</t>
  </si>
  <si>
    <t>The unexpended balance of the appropriation to the local government division in Subsection 60 of Section 30 of Chapter 53 of Laws 2022 to plan, design, construct, renovate, equip and furnish an education and workforce development center for low-income Spanish speakers in Albuquerque in Bernalillo county shall not be expended for the original purpose but is changed to plan, design, construct, purchase, deliver, renovate, furnish, equip and install a modular building for an education and workforce development center in Bernalillo county.</t>
  </si>
  <si>
    <t>The unexpended balance of the appropriation to the local government division in Subsection 4 of Section 29 of Chapter 138 of Laws 2021 to demolish an existing building and to plan, design and construct a child development and family services facility in the south valley in Bernalillo county shall not be expended for the original purpose but is changed to plan, design, construct, renovate, furnish, equip and landscape a family services facility in the south valley in Bernalillo county.</t>
  </si>
  <si>
    <t>The unexpended balance of the appropriation to the local government division in Subsection 12 of Section 30 of Chapter 53 of Laws 2022 to demolish an existing building and to plan, design and construct a child development and family services facility in the south valley in Bernalillo county shall not be expended for the original purpose but is changed to plan, design, construct, renovate, furnish, equip and landscape a child development and family services facility in the south valley in Bernalillo county.</t>
  </si>
  <si>
    <t>The unexpended balance of the appropriation to the local government division in Subsection 75 of Section 29 of Chapter 138 of Laws 2021 to plan, design, construct, improve, equip and furnish buildings and infrastructure, including a cafe, reception space, studio, outdoor area, information technology, audio equipment and furniture, at a flamenco studio in Albuquerque in Bernalillo county shall not be expended for the original purpose but is changed to purchase equipment, appliances and information technology and to plan, design, construct, purchase, furnish, equip and improve buildings, infrastructure and outdoor education, arts and performance spaces at a flamenco facility in Bernalillo county.</t>
  </si>
  <si>
    <t>The department of transportation project in Subsection 7 of Section 40 of Chapter 277 of Laws 2019 to plan, design and construct sidewalks and drainage infrastructure in the Mountainview area, including Prince street and Prosperity avenue, in Bernalillo county may include the acquisition of rights of way.  The time of expenditure is extended through fiscal year 2025.</t>
  </si>
  <si>
    <t>The unexpended balance of the appropriation to the local government division in Subsection 22 of Section 34 of Chapter 277 of Laws 2019 to plan, design, demolish and construct a phased development and replacement of buildings and facilities for a family services program in the south valley in Bernalillo county shall not be expended for the original purpose but is changed to plan, design, construct, renovate, furnish, equip and landscape a family services facility in the south valley.  The time of expenditure for the project is extended through fiscal year 2025.</t>
  </si>
  <si>
    <t>The time of expenditure for the department of transportation project in Subsection 8 of Section 40 of Chapter 277 of Laws 2019 to plan, design, construct and install street lights in county commission district 2 in Bernalillo county is extended through fiscal year 2025.</t>
  </si>
  <si>
    <t>The time of expenditure for the local government division project in Subsection 15 of Section 34 of Chapter 277 of Laws 2019 to acquire land for and to plan, design, construct and equip a fire station on the west side of Bernalillo county is extended through fiscal year 2025.</t>
  </si>
  <si>
    <t>The time of expenditure for the aging and long-term services department project in Subsection 1 of Section 4 of Chapter 277 of Laws 2019 to purchase and equip a meal delivery vehicle and to make improvements to the facility at the Whispering Pines senior meal site in Bernalillo county is extended through fiscal year 2025.</t>
  </si>
  <si>
    <t>The time of expenditure for the department of transportation project in Subsection 9 of Section 40 of Chapter 277 of Laws 2019 to plan, design and construct phase 2 improvements, including bus shelters and median art, along Bridge boulevard between Young avenue and the Riverside drain in the South Valley in Bernalillo county is extended through fiscal year 2025.</t>
  </si>
  <si>
    <t>The time of expenditure for the department of transportation project in Subsection 10 of Section 40 of Chapter 277 of Laws 2019 to plan, design and construct paving and other improvements on Escarpment road on the southwest mesa in Bernalillo county is extended through fiscal year 2025.</t>
  </si>
  <si>
    <t>The time of expenditure for the department of transportation project in Subsection 12 of Section 40 of Chapter 277 of Laws 2019 to plan, design and construct the rehabilitation of Isleta boulevard SW from Muniz road to interstate highway 25 in Bernalillo county is extended through fiscal year 2025.</t>
  </si>
  <si>
    <t>The time of expenditure for the department of transportation project in Subsection 39 of Section 40 of Chapter 277 of Laws 2019 to plan, design, construct and extend Moonlight drive, including arroyo stabilization and a retention pond, in the Pueblo of Isleta in Bernalillo county is extended through fiscal year 2025.</t>
  </si>
  <si>
    <t>The time of expenditure for the department of transportation project in Subsection 15 of Section 40 of Chapter 277 of Laws 2019 to acquire rights of way for and to plan, design and construct improvements at the intersection of Tablazon road and New Mexico highway 333, including realignment and road extension, in Bernalillo county is extended through fiscal year 2025.</t>
  </si>
  <si>
    <t>The time of expenditure for the department of transportation project in Subsection 14 of Section 40 of Chapter 277 of Laws 2019 to plan, design and construct the New Mexico highways 314, 45 and 317 realignment project to comply with road safety audit recommendations in the Pueblo of Isleta in Bernalillo county is extended through fiscal year 2025.</t>
  </si>
  <si>
    <t>The time of expenditure for the interstate stream commission project originally authorized in Subsection 1 of Section 34 of Chapter 81 of Laws 2020 and reauthorized to the local government division in Laws 2021, Chapter 139, Section 8 to purchase, deliver and install materials and equipment and to plan, design, construct, improve and equip existing and new access control gates for ditches and acequias in the South Valley area of Bernalillo county is extended through fiscal year 2025.</t>
  </si>
  <si>
    <t>The time of expenditure for the project originally appropriated to the local government division in Subsection 20 of Section 34 of Chapter 277 of Laws 2019 and reauthorized in Laws 2021, Chapter 139, Section 9 to purchase, deliver and install materials and equipment and to plan, design, construct, improve and equip existing and new access control gates for ditches and acequias in the south valley area of Bernalillo county is extended through fiscal year 2025.</t>
  </si>
  <si>
    <t>The department of transportation project in Subsection 18 of Section 40 of Chapter 277 of Laws 2019 to plan, design and construct improvements, including sidewalk infill, accessibility features and demolition of retaining walls, on Fourth street NW in Albuquerque in Bernalillo county may include the acquisition of rights of way.  The time of expenditure is extended through fiscal year 2025.</t>
  </si>
  <si>
    <t>The unexpended balance of the appropriation to the department of transportation in Subsection 19 of Section 40 of Chapter 277 of Laws 2019 to plan, design and construct street and sidewalk improvements on Fourth street SW in the Barelas neighborhood of Albuquerque in Bernalillo county shall not be expended for the original purpose but is changed to acquire rights of way and to plan, design and construct street and sidewalk improvements, including sidewalk infill, accessibility features and demolition of retaining walls, on Fourth street SW in Albuquerque in Bernalillo county.  The time of expenditure is extended through fiscal year 2025.</t>
  </si>
  <si>
    <t>The unexpended balance of the appropriation to the local government division in Subsection 45 of Section 34 of Chapter 277 of Laws 2019 to plan, design, purchase and construct a day shelter and behavioral health services center in Albuquerque in Bernalillo county shall not be expended for the original purpose but is changed to plan, design, purchase, construct, equip and furnish a day shelter and behavioral health services center in the Gibson health hub in Albuquerque. The time of expenditure is extended through fiscal year 2025.</t>
  </si>
  <si>
    <t>The time of expenditure for the local government division project in Subsection 42 of Section 29 of Chapter 138 of Laws 2021 to purchase vehicles and equipment for use by a food bank emergency food distribution program in Albuquerque in Bernalillo county is extended through fiscal year 2025.</t>
  </si>
  <si>
    <t>The time of expenditure for the local government division project in Subsection 50 of Section 29 of Chapter 138 of Laws 2021 to purchase and equip fire department vehicles for Albuquerque in Bernalillo county is extended through fiscal year 2025.</t>
  </si>
  <si>
    <t>The unexpended balance of the appropriation to the local government division in Subsection 49 of Section 29 of Chapter 138 of Laws 2021 to plan, design and construct fire station 23 on the northwest mesa in Albuquerque in Bernalillo county shall not be expended for the original purpose but is changed to plan, design and construct a fire station on the northwest mesa in Albuquerque in Bernalillo county.</t>
  </si>
  <si>
    <t>The time of expenditure for the local government division project in Subsection 63 of Section 34 of Chapter 277 of Laws 2019 to acquire land for and to plan, design, construct, furnish, equip and install equipment for a commercial kitchen and food business incubator in Albuquerque in Bernalillo county is extended through fiscal year 2025.</t>
  </si>
  <si>
    <t>The time of expenditure for the local government division project in Subsection 66 of Section 34 of Chapter 277 of Laws 2019 to plan, design, construct and renovate a facility for the Holocaust and Intolerance museum in Albuquerque in Bernalillo county is extended through fiscal year 2025.</t>
  </si>
  <si>
    <t>The time of expenditure for the local government division project originally authorized in Subsection 31 of Section 34 of Chapter 277 of Laws 2019 and reauthorized in Laws 2020, Chapter 82, Section 12 to plan, design and construct a city-owned community center inclusive of the cultural needs of the Asian and Pacific Islander population in Albuquerque in Bernalillo county is extended through fiscal year 2025.</t>
  </si>
  <si>
    <t>The time of expenditure for the local government division project in Subsection 107 of Section 34 of Chapter 277 of Laws 2019 to plan, design, construct and install route 66 signage at the Central avenue and Lomas boulevard intersection area in Albuquerque in Bernalillo county is extended through fiscal year 2025.</t>
  </si>
  <si>
    <t>The time of expenditure for the local government division project in Subsection 1 of Section 34 of Chapter 277 of Laws 2019 to acquire land for and to plan, design, construct, purchase and equip a route 66 visitors center in Albuquerque in Bernalillo county is extended through fiscal year 2025.</t>
  </si>
  <si>
    <t>The time of expenditure for the department of transportation project in Subsection 23 of Section 40 of Chapter 277 of Laws 2019 to plan, design, construct, equip and install street lights for the southwest mesa area in Albuquerque in Bernalillo county is extended through fiscal year 2025.</t>
  </si>
  <si>
    <t>The unexpended balance of the appropriation to the local government division in Subsection 24 of Section 29 of Chapter 138 of Laws 2021 to acquire property for and to plan, design and construct artificial turf playing fields at park and recreational facilities, including swimming pools, tennis courts, sports fields, open space, medians, bikeways, bosque lands and trails, in Albuquerque in Bernalillo county shall not be expended for the original purpose but is changed to purchase, equip, install and make improvements to playing fields, including artificial turf, throughout Albuquerque in Bernalillo county.</t>
  </si>
  <si>
    <t>The unexpended balance of the appropriation to the local government division in Subsection 73 of Section 30 of Chapter 53 of Laws 2022 to plan, design, construct, purchase, equip and install improvements to an indoor arena, including an artificial field and dasher setup, in Albuquerque in Bernalillo county shall not be expended for the original purpose but is changed to 	purchase, equip, install and make improvements to playing fields, including artificial turf, throughout Albuquerque in Bernalillo county.</t>
  </si>
  <si>
    <t>The unexpended balance of the appropriation to the local government division in Subsection 147 of Section 30 of Chapter 53 of Laws 2022 to plan, design and construct a facility that serves children and families experiencing homelessness in Albuquerque in Bernalillo county shall not be expended for the original purpose but is changed to plan, design, construct, purchase, furnish, equip and improve a facility for children and families experiencing homelessness in Albuquerque in Bernalillo county.</t>
  </si>
  <si>
    <t>The unexpended balance of the appropriation to the local government division in Subsection 117 of Section 29 of Chapter 138 of Laws 2021 to plan, design, construct, furnish and equip improvements to the Cuidando Los Ninos facility in Albuquerque in Bernalillo county shall not be expended for the original purpose but is changed to plan, design, construct, purchase, furnish, equip and improve a facility for children and families experiencing homelessness in Albuquerque in Bernalillo county.</t>
  </si>
  <si>
    <t>The unexpended balance of the appropriation to the local government division in Subsection 50 of Section 35 of Chapter 81 of Laws 2020 to plan, design, construct, purchase and install playground equipment for a child care program in Albuquerque in Bernalillo county shall not be expended for the original purpose but is changed to plan, design, construct, purchase, furnish, equip and improve a facility for children and families experiencing homelessness in Albuquerque in Bernalillo county.  The time of expenditure is extended through fiscal year 2025.</t>
  </si>
  <si>
    <t>The unexpended balance of the appropriation to the local government division in Subsection 67 of Section 34 of Chapter 277 of Laws 2019 to purchase and equip a bus and to plan, design and construct improvements, including a kitchen, a classroom, a wellness center and security features, for a facility for homeless children in Albuquerque in Bernalillo county shall not be expended for the original purpose but is changed to plan, design, construct, purchase, furnish, equip and improve a facility for children and families experiencing homelessness in Albuquerque in Bernalillo county.  The time of expenditure is extended through fiscal year 2025.</t>
  </si>
  <si>
    <t>The time of expenditure for the local government division project in Subsection 121 of Section 34 of Chapter 277 of Laws 2019 to acquire land and rights of way for and to plan, design, construct, furnish and equip an indoor sports complex in the west side area of Albuquerque in Bernalillo county is extended through fiscal year 2025.</t>
  </si>
  <si>
    <t>The time of expenditure for the department of transportation project in Subsection 24 of Section 40 of Chapter 277 of Laws 2019 to plan, design, construct and improve the Albuquerque westside arterial route in Albuquerque in Bernalillo county is extended through fiscal year 2025.</t>
  </si>
  <si>
    <t>The unexpended balance of the appropriation to the department of environment in Subsection 9 of Section 22 of Chapter 53 of Laws 2022 to plan, design, construct and equip wastewater system improvements, including permitting and a treatment plant to provide reclaimed water for the Winrock site and Albuquerque public parks, for the Albuquerque-Bernalillo county water utility authority in Bernalillo county shall not be expended for the original purpose but is changed to plan, design, construct, permit and equip a wastewater reuse system to provide reclaimed water to the Winrock site and to public parks in Albuquerque for the Albuquerque-Bernalillo county water utility authority in Bernalillo county.</t>
  </si>
  <si>
    <t>The unexpended balance of the appropriation to the department of the environment in Subsection 3 of Section 26 of Chapter 81 of Laws 2020 to plan, design, construct and equip a wastewater reclamation plant for the Albuquerque-Bernalillo county water utility authority to serve the Winrock site and public parks in Albuquerque in Bernalillo county shall not be expended for the original purpose but is changed to plan, design, construct, permit and equip a wastewater reuse system for the Albuquerque-Bernalillo county water utility authority to provide reclaimed water to the Winrock site and to public parks in Albuquerque.  The time of expenditure is extended through fiscal year 2025.</t>
  </si>
  <si>
    <t>The unexpended balance of the appropriation to the department of environment in Subsection 4 of Section 26 of Chapter 277 of Laws 2019 to plan, design and construct a wastewater reclamation plant for the Albuquerque-Bernalillo county water utility authority to serve the Winrock site and parks in Bernalillo county shall not be expended for the original purpose but is changed to plan, design, construct, permit and equip a wastewater reuse system for the Albuquerque-Bernalillo county water utility authority to provide reclaimed water to the Winrock site and to public parks in Albuquerque.  The time of expenditure is extended through fiscal year 2025.</t>
  </si>
  <si>
    <t>The time of expenditure for the department of transportation project in Subsection 4 of Section 40 of Chapter 277 of Laws 2019 to plan, design and construct road and drainage improvements to Armijo road SW in the South Valley area of Bernalillo county is extended through fiscal year 2025.</t>
  </si>
  <si>
    <t>The time of expenditure for the local government division project in Subsection 7 of Section 34 of Chapter 277 of Laws 2019 to plan, design, construct, equip and furnish phase 2 improvements in the Paradise Hills community center in Bernalillo county is extended through fiscal year 2025.</t>
  </si>
  <si>
    <t>The time of expenditure for the local government division project in Subsection 8 of Section 34 of Chapter 277 of Laws 2019 to plan, design, construct, equip and furnish phase 1 site improvements to the common areas between fields for the Paradise Hills little league in Bernalillo county is extended through fiscal year 2025.</t>
  </si>
  <si>
    <t>The time of expenditure for the department of transportation project in Subsection 26 of Section 40 of Chapter 277 of Laws 2019 to plan, design, construct and install speed humps and other traffic calming devices in county commission district 2 in Albuquerque in Bernalillo county is extended through fiscal year 2025.</t>
  </si>
  <si>
    <t>The time of expenditure for the local government division project in Subsection 129 of Section 34 of Chapter 277 of Laws 2019 to plan, design, renovate, construct, furnish and equip office space, a pump house, a pool house and related facilities, including demolition, site improvements, utility infrastructure, water and septic systems, the purchase and installation of security cameras and a security system and improvements to the parking lot and landscaping, at a transitional living center in Albuquerque in Bernalillo county is extended through fiscal year 2025.</t>
  </si>
  <si>
    <t>The time of expenditure for the cultural affairs department project in Subsection 2 of Section 9 of Chapter 277 of Laws 2019 to plan, design, construct and equip a mobile exhibition hall and for upgrades to the site, exhibits and facilities at the New Mexico museum of natural history and science in Albuquerque in Bernalillo county is extended through fiscal year 2025.</t>
  </si>
  <si>
    <t>The unexpended balance of the appropriation to the local government division in Subsection 36 of Section 29 of Chapter 138 of Laws 2021 to plan, design and construct a welcome sign for Dr. Martin Luther King, Jr. avenue in Albuquerque in Bernalillo county shall not be expended for the original purpose but is changed to plan, design and construct lighting on Dr. Martin Luther King, Jr. avenue.</t>
  </si>
  <si>
    <t>The time of expenditure for the department of transportation project in Subsection 30 of Section 40 of Chapter 277 of Laws 2019 to plan, design, construct and install improvements at the intersection of Eagle Ranch road and paseo del Norte in Albuquerque in Bernalillo county is extended through fiscal year 2025.</t>
  </si>
  <si>
    <t>The time of expenditure for the state fair commission project in Subsection 1 of Section 27 of Chapter 277 of Laws 2019 to plan, design and construct a kitchen addition at the African American performing arts center at the New Mexico state fairgrounds in Albuquerque in Bernalillo county is extended through fiscal year 2025.</t>
  </si>
  <si>
    <t>The time of expenditure for the department of transportation project in Subsection 32 of Section 40 of Chapter 277 of Laws 2019 to acquire rights of way for and to plan, design and construct road, signal and safety improvements to McMahon boulevard from Anasazi Ridge avenue and Kayenta street to Unser boulevard in Albuquerque in Bernalillo county is extended through fiscal year 2025.</t>
  </si>
  <si>
    <t>The time of expenditure for the department of transportation project in Subsection 33 of Section 40 of Chapter 277 of Laws 2019 to plan, design and construct traffic control medians at Ouray road NW and 57th street in Albuquerque in Bernalillo county is extended through fiscal year 2025.</t>
  </si>
  <si>
    <t>The unexpended balance of the appropriation to the local government division in Subsection 18 of Section 34 of Chapter 277 of Laws 2019 to plan, design, construct, equip and furnish improvements, including a bath house, locker room, parking lot, site improvements and drainage, at the South Valley aquatics facility at Rio Bravo park in Bernalillo county shall not be expended for the original purpose but is changed to plan, design, purchase, construct, improve and equip a stage, a band shell, a portable stage, playing fields, trails, parking lots, access roads and bridges, lighting, landscaping, drainage, site and infrastructure improvements at Rio Bravo park.  The time of expenditure is extended through fiscal year 2025.</t>
  </si>
  <si>
    <t>The time of expenditure for the department of transportation project in Subsection 36 of Section 40 of Chapter 277 of Laws 2019 to plan, design and construct road and drainage improvements along Shari Vista road from the Pear road intersection to the end of Shari Vista road in Albuquerque in Bernalillo county is extended through fiscal year 2025.</t>
  </si>
  <si>
    <t>The time of expenditure for the higher education department project in Subsection 2 of Section 41 of Chapter 277 of Laws 2019 to plan, design, construct and upgrade sewer infrastructure campuswide at southwestern Indian polytechnic institute in Albuquerque in Bernalillo county is extended through fiscal year 2025.</t>
  </si>
  <si>
    <t>The time of expenditure for the higher education department project in Subsection 3 of Section 41 of Chapter 277 of Laws 2019 to plan, design, construct and upgrade water infrastructure campuswide at southwestern Indian polytechnic institute in Albuquerque in Bernalillo county is extended through fiscal year 2025.</t>
  </si>
  <si>
    <t>The unexpended balance of the appropriation to the public education department in Subsection 28 of Section 18 of Chapter 53 of Laws 2022 to plan, design, construct, improve and equip facilities for South Valley preparatory school in Albuquerque in Bernalillo county shall not be expended for the original purpose but is changed to purchase land and buildings and to plan, design, construct, equip and improve facilities for the South Valley preparatory school in Albuquerque in Bernalillo county.</t>
  </si>
  <si>
    <t>The time of expenditure for the economic development department project in Subsection 1 of Section 19 of Chapter 277 of Laws 2019 to plan, design, construct and renovate a former church property as a multi-use science and technology innovation center for a cooperative economic development project between Innovate ABQ incorporated and the university of New Mexico in Albuquerque in Bernalillo county is extended through fiscal year 2025.</t>
  </si>
  <si>
    <t>The unexpended balance of the appropriation to the interstate stream commission originally authorized in Subsection 1 of Section 28 of Chapter 138 of Laws 2021 to plan, design, construct, furnish and equip improvements for the Pleasanton eastside ditch association in Catron county shall not be expended for the original purpose but is changed to purchase and repair equipment and to plan, design and construct improvements to the Pleasanton eastside ditch for the Pleasanton eastside ditch association.</t>
  </si>
  <si>
    <t>The unexpended balance of the appropriation to the department of environment in Subsection 8 of Section 26 of Chapter 81 of Laws 2020 to plan, design, construct and equip water meter system improvements for the Fambrough mutual domestic water consumers association in Chaves county shall not be expended for the original purpose but is changed to plan, design, construct and equip water system improvements for the Fambrough mutual domestic water consumers association.</t>
  </si>
  <si>
    <t>The time of expenditure for the board of regents of eastern New Mexico university project in Subsection 2 of Section 40 of Chapter 81 of Laws 2020 to purchase and equip instructional equipment for the aviation maintenance technical program at the Roswell branch campus of eastern New Mexico university in Chaves county is extended through fiscal year 2025.</t>
  </si>
  <si>
    <t>The time of expenditure for the board of regents of eastern New Mexico university project in Subsection 1 of Section 42 of Chapter 277 of Laws 2019 to plan, design, construct and equip an electrical supply line and related electrical infrastructure improvements at the Roswell branch campus of eastern New Mexico university in Chaves county is extended through fiscal year 2025.</t>
  </si>
  <si>
    <t>The time of expenditure for the local government division project in Subsection 149 of Section 34 of Chapter 277 of Laws 2019 to plan, design, construct, purchase, renovate and improve the McBride veterans cemetery in Roswell in Chaves county is extended through fiscal year 2025.</t>
  </si>
  <si>
    <t>The unexpended balance of the appropriation to the Indian affairs department in Subsection 5 of Section 31 of Chapter 277 of Laws 2019 to acquire easements and rights of way for and to plan, design and construct a natural gas distribution system, including archaeological and environmental studies, for the Pueblo of Acoma in Cibola county shall not be expended for the original purpose but is changed to plan, design, construct and equip a natural gas distribution system, including distribution, connections and equipment conversions in homes, for the Pueblo of Acoma in Cibola county.  The time of expenditure is extended through fiscal year 2025.</t>
  </si>
  <si>
    <t>The time of expenditure for the department of environment project originally authorized in Subsection 6 of Section 18 of Chapter 81 of Laws 2016 and reauthorized in Laws 2020, Chapter 82, Section 31 and again reauthorized to the Indian affairs department in Laws 2021, Chapter 139, Section 22 to plan, design and construct expansions and upgrades to the North Acomita wastewater treatment facility at the Pueblo of Acoma in Cibola county is extended through fiscal year 2025.</t>
  </si>
  <si>
    <t>The time of expenditure for the Indian affairs department project in Subsection 11 of Section 31 of Chapter 277 of Laws 2019 to plan, design and construct New Mexico highway 124 bike and pedestrian connector and safety enhancements in the Pueblo of Laguna in Cibola county is extended through fiscal year 2025.</t>
  </si>
  <si>
    <t>The time of expenditure for the Indian affairs department project in Subsection 10 of Section 31 of Chapter 277 of Laws 2019 to plan, design and construct a fire station for the Pueblo of Laguna in Cibola county is extended through fiscal year 2025.</t>
  </si>
  <si>
    <t>The time of expenditure for the higher education department project in Subsection 4 of Section 41 of Chapter 277 of Laws 2019 to plan, design and construct electrical improvements at Clovis community college in Clovis in Curry county is extended through fiscal year 2025.</t>
  </si>
  <si>
    <t>The local government division project in Subsection 165 of Section 34 of Chapter 277 of Laws 2019 to plan, design and construct improvements, including paving, to streets and parking lots at a food bank for eastern New Mexico in Clovis in Curry county may include building and building system repairs and cold storage foundation repairs.  The time of expenditure is extended through fiscal year 2025.</t>
  </si>
  <si>
    <t>The time of expenditure for the local government division project in Subsection 168 of Section 34 of Chapter 277 of Laws 2019 to plan, design and construct mainstreet district site, lighting and sidewalk improvements, including the purchase and installation of public art, in downtown Clovis in Curry county is extended through fiscal year 2025.</t>
  </si>
  <si>
    <t>The local government division project in Subsection 164 of Section 34 of Chapter 277 of Laws 2019 to plan, design, construct and install improvements to lighting at a food bank for eastern New Mexico in Clovis in Curry county may include building and building system repairs and cold storage foundation repairs.  The time of expenditure is extended through fiscal year 2025.</t>
  </si>
  <si>
    <t>The local government division project in Subsection 147 of Section 29 of Chapter 138 of Laws 2021 to plan, design, construct, equip and install improvements, including roof and gutter replacement and parking lot paving, for the Clovis food bank of eastern New Mexico in Clovis in Curry county may include building and building system repairs and cold storage foundation repairs.</t>
  </si>
  <si>
    <t>The department of environment project in Subsection 17 of Section 26 of Chapter 277 of Laws 2019 to plan, design, repair and rehabilitate a water tank in Texico in Curry county may include the repair and rehabilitation of multiple water tanks.  The time of expenditure is extended through fiscal year 2025.</t>
  </si>
  <si>
    <t>The time of expenditure for the border authority project in Subsection 1 of Section 6 of Chapter 277 of Laws 2019 to plan, design and construct a road between Santa Teresa and Sunland Park in Dona Ana county is extended through fiscal year 2025.</t>
  </si>
  <si>
    <t>The unexpended balance of the appropriation to the department of environment in Subsection 17 of Section 26 of Chapter 81 of Laws 2020 to plan, design and construct fencing for the Chaparral wastewater treatment plant in Dona Ana county shall not be expended for the original purpose but is changed to purchase land and to plan, design and construct effluent disposal system improvements for the Chaparral wastewater treatment plant in Dona Ana county.  The time of expenditure is extended through fiscal year 2025.</t>
  </si>
  <si>
    <t>The time of expenditure for the office of the state engineer project in Subsection 2 of Section 23 of Chapter 277 of Laws 2019 to acquire property for and to plan, design, construct and equip a drainage channel as part of an extension to the Brahman diversion channel and future Brahman dam in Dona Ana county is extended through fiscal year 2025.</t>
  </si>
  <si>
    <t>The unexpended balance of the appropriation to the local government division in Subsection 193 of Section 34 of Chapter 277 of Laws 2019 to plan, design and construct a behavioral health facility in Las Cruces in Dona Ana county shall not be expended for the original purpose but is changed to plan, design and construct a collaborative health center facility in the University Park area of Dona Ana county.  The time of expenditure is extended through fiscal year 2025.</t>
  </si>
  <si>
    <t>The unexpended balance of the appropriation to the local government division in Subsection 161 of Section 29 of Chapter 138 of Laws 2021 to plan, design and construct lighting improvements in the Placitas area of Dona Ana county shall not be expended for the original purpose but is appropriated to the department of transportation to plan, design and construct road improvements, including drainage, in the Placitas area of Dona Ana county.  The time of expenditure is extended through fiscal year 2025.</t>
  </si>
  <si>
    <t>The time of expenditure for the office of the state engineer project in Subsection 3 of Section 23 of Chapter 277 of Laws 2019 to acquire property and to plan, design, construct and equip a flood control dam on the Spring Canyon arroyo in Dona Ana county is extended through fiscal year 2025.</t>
  </si>
  <si>
    <t>The time of expenditure for the cultural affairs department project in Subsection 6 of Section 9 of Chapter 277 of Laws 2019 to plan, design, construct, repair, renovate, equip and make improvements to facilities and exhibits, including site improvements, to the Taylor-Barela-Reynolds-Mesilla historic site in Dona Ana county is extended through fiscal year 2025.</t>
  </si>
  <si>
    <t>The time of expenditure for the department of environment project in Subsection 28 of Section 26 of Chapter 277 of Laws 2019 to plan, design, construct and equip improvements to the South Central wastewater treatment plant in La Mesa in Dona Ana county is extended through fiscal year 2025.</t>
  </si>
  <si>
    <t>Two hundred thousand dollars ($200,000) of the unexpended balance of the appropriation to the local government division in Subsection 203 of Section 34 of Chapter 277 of Laws 2019 to plan, design, construct and equip a parking garage in Las Cruces in Dona Ana county shall not be expended for the original purpose but is changed to plan, design, construct, furnish, equip and install improvements, including infrastructure, to the Amador hotel in Las Cruces.  The time of expenditure is extended through fiscal year 2025.</t>
  </si>
  <si>
    <t>Up to six hundred thirty-nine thousand seventy-three dollars ($639,073) of the unexpended balance of the appropriation to the local government division in Subsection 203 of Section 34 of Chapter 277 of Laws 2019 to plan, design, construct and equip a parking garage in Las Cruces in Dona Ana county shall not be expended for the original purpose but is changed to plan, design, construct, furnish, equip and install improvements, including infrastructure and landscaping, at Apodaca park in Las Cruces. The time of expenditure is extended through fiscal year 2025.</t>
  </si>
  <si>
    <t>The time of expenditure for the local government division project in Subsection 192 of Section 34 of Chapter 277 of Laws 2019 to acquire rights of way and to plan, design, construct, improve, purchase and install signage, street lighting and infrastructure in the arts and cultural district in Las Cruces in Dona Ana county is extended through fiscal year 2025.</t>
  </si>
  <si>
    <t>The unexpended balance of the appropriation to the local government division in Subsection 195 of Section 34 of Chapter 277 of Laws 2019 to plan, design, construct, furnish and equip a children's museum in Las Cruces in Dona Ana county shall not be expended for the original purpose but is changed to plan, design, construct, expand, renovate, improve, furnish and equip facilities for a children's museum in Las Cruces.  The time of expenditure is extended through fiscal year 2025.</t>
  </si>
  <si>
    <t>The unexpended balance of the appropriation to the local government division in Subsection 197 of Section 34 of Chapter 277 of Laws 2019 to plan, design, construct, purchase and install a flooring system at the Mesilla Valley community of hope campus in Las Cruces in Dona Ana county shall not be expended for the original purpose but is changed to plan, design, construct, purchase, equip and furnish building improvements at the Mesilla Valley community of hope campus. The time of expenditure is extended through fiscal year 2025.</t>
  </si>
  <si>
    <t>The department of transportation project in Subsection 22 of Section 38 of Chapter 81 of Laws 2020 to plan, design, construct and renovate taxi lanes at the Las Cruces international airport in Las Cruces in Dona Ana county may include improvements to related infrastructure and utilities.  The time of expenditure is extended through fiscal year 2025.</t>
  </si>
  <si>
    <t>The department of environment project in Subsection 30 of Section 26 of Chapter 277 of Laws 2019 to plan, design and construct phase 2 and 3 septic systems replacements and improvements in Las Cruces in Dona Ana county may include improvements to related infrastructure and utilities.  The time of expenditure is extended through fiscal year 2025.</t>
  </si>
  <si>
    <t>The time of expenditure for the department of transportation project originally authorized in Subsection 29 of Section 32 of Chapter 80 of Laws 2018 and reauthorized in Laws 2021, Chapter 139, Section 31 to plan, design, construct, purchase and install park improvements, landscaping and drainage improvements to street medians in Las Cruces in Dona Ana county is extended through fiscal year 2025.</t>
  </si>
  <si>
    <t>The unexpended balance of the appropriation to the office of the state engineer originally authorized in Subsection 6 of Section 25 of Chapter 81 of Laws 2020 to plan, design, construct, equip, purchase and install improvements to the Villa Mora dam area, including trails, parking and lighting, in Las Cruces in Dona Ana county and reauthorized to the local government division in Laws 2021, Chapter 139, Section 32 for that purpose shall not be expended for the original purpose but is changed to plan, design, construct, equip, purchase and install improvements to the area surrounding Villa Mora dam, including trails, parking and lighting, for parks and open spaces in Las Cruces in Dona Ana county. The time of expenditure is extended through fiscal year 2025.</t>
  </si>
  <si>
    <t>The time of expenditure for the department of transportation project in Subsection 58 of Section 40 of Chapter 277 of Laws 2019 to plan, design and construct improvements, including increased weight capacity, to taxilane E at the Dona Ana international jetport in Santa Teresa in Dona Ana county is extended through fiscal year 2025.</t>
  </si>
  <si>
    <t>The time of expenditure for the department of transportation project in Subsection 79 of Section 40 of Chapter 277 of Laws 2019 to plan, design, construct and extend a storm drain from Canal street to west Fox street along west Green and south Halagueno streets in Carlsbad in Eddy county is extended through fiscal year 2025.</t>
  </si>
  <si>
    <t>The time of expenditure for the department of environment project in Subsection 35 of Section 26 of Chapter 277 of Laws 2019 to plan, design, construct, improve and replace the water system in Loving in Eddy county is extended through fiscal year 2025.</t>
  </si>
  <si>
    <t>The time of expenditure for the department of environment project in Subsection 36 of Section 26 of Chapter 277 of Laws 2019 to plan, design, construct, replace and improve wastewater systems, including manholes, sewer lines, service connections, fences and gates, in Loving in Eddy county is extended through fiscal year 2025.</t>
  </si>
  <si>
    <t>The time of expenditure for the department of environment project in Subsection 37 of Section 26 of Chapter 277 of Laws 2019 to plan, design, construct, equip and install improvements for the Casas Adobes mutual domestic water consumers association in Grant county is extended through fiscal year 2025.</t>
  </si>
  <si>
    <t>The time of expenditure for the local government division project in Subsection 227 of Section 34 of Chapter 277 of Laws 2019 to plan, design, construct, purchase, equip and furnish recreational facility improvements, including site preparation, in Bayard in Grant county is extended through fiscal year 2025.</t>
  </si>
  <si>
    <t>The time of expenditure for the department of environment project in Subsection 39 of Section 26 of Chapter 277 of Laws 2019 to plan, design and construct wastewater system improvements, including the purchase of sludge dewatering equipment, in Bayard in Grant county is extended through fiscal year 2025.</t>
  </si>
  <si>
    <t>The time of expenditure for the capital program fund project in Subsection 4 of Section 7 of Chapter 277 of Laws 2019 to plan, design, construct, improve, renovate, repair, remediate, furnish and equip infrastructure extending from springs located in the Gila national forest to the old Fort Bayard water tanks and to certify code compliance to provide water to the current Fort Bayard medical facility in Grant county is extended through fiscal year 2025.</t>
  </si>
  <si>
    <t>The time of expenditure for the aging and long-term services department project in Subsection 15 of Section 5 of Chapter 138 of Laws 2021 to purchase and equip vehicles for La Loma senior center in Anton Chico in Guadalupe county is extended through fiscal year 2025.</t>
  </si>
  <si>
    <t>The time of expenditure for the homeland security and emergency management department project in Laws 2019, Chapter 277, Section 30 to purchase radios and to plan, design, purchase, install and equip an emergency broadcast system, including transmitters, translators and emergency operation communications equipment, in Hidalgo county is extended through fiscal year 2025.</t>
  </si>
  <si>
    <t>The time of expenditure for the department of environment project in Subsection 44 of Section 26 of Chapter 277 of Laws 2019 to plan, design and construct water system improvements, including a water well, fluoride treatment, water line replacement, redundant power backup and capacity enhancement, in Lordsburg in Hidalgo county is extended through fiscal year 2025.</t>
  </si>
  <si>
    <t>The time of expenditure for the local government division project in Subsection 251 of Section 34 of Chapter 277 of Laws 2019 to plan, design, construct, renovate, furnish and equip the historic Lea county courthouse in Lovington in Lea county is extended through fiscal year 2025.</t>
  </si>
  <si>
    <t>The time of expenditure for the local government division project in Subsection 254 of Section 34 of Chapter 277 of Laws 2019 to plan, design, construct, restore, remediate, purchase and equip the historic Lea theatre in Lovington in Lea county is extended through fiscal year 2025.</t>
  </si>
  <si>
    <t>The unexpended balance of the appropriation authorized to the local government division in Subsection 225 of Section 29 of Chapter 138 of Laws 2021 to plan, design, construct, purchase and equip a new animal services facility and shelter in Lovington in Lea county shall not be expended for the original purpose but is changed to plan, design, construct, renovate, refurbish and equip an animal services facility and shelter in Lovington.</t>
  </si>
  <si>
    <t>The unexpended balance of the appropriation to the local government division in Subsection 226 of Section 29 of Chapter 138 of Laws 2021 to plan, design, construct, purchase, install and equip a fire alarm system and security improvements at city hall in Lovington in Lea county shall not be expended for the original purpose but is changed to purchase and equip utility trucks for the water and wastewater department in Lovington in Lea county.</t>
  </si>
  <si>
    <t>The time of expenditure for the interstate stream commission project in Subsection 6 of Section 33 of Chapter 277 of Laws 2019 to plan, design, construct, purchase and install improvements to the Providencia ditch, including a dam, culverts, sluice boxes and clean-outs, in Lincoln county is extended through fiscal year 2025.</t>
  </si>
  <si>
    <t>The time of expenditure for the department of environment project in Subsection 51 of Section 26 of Chapter 277 of Laws 2019 to plan, design, construct, purchase and equip wells and well houses for Carrizozo in Lincoln county is extended through fiscal year 2025.</t>
  </si>
  <si>
    <t>The time of expenditure for the local government division project in Subsection 273 of Section 34 of Chapter 277 of Laws 2019 to plan, design and construct affordable housing infrastructure in Los Alamos county is extended through fiscal year 2025.</t>
  </si>
  <si>
    <t>The time of expenditure for the university of New Mexico project in Subsection 37 of Section 48 of Chapter 277 of Laws 2019 to plan, design, construct, furnish and equip campuswide infrastructure improvements, including code compliance and lighting for building 6, at the Los Alamos branch campus of the university of New Mexico in Los Alamos county is extended through fiscal year 2025.</t>
  </si>
  <si>
    <t>The local government division project in Subsection 235 of Section 29 of Chapter 138 of Laws 2021 to plan, design, construct, equip and furnish a domestic violence and homeless shelter in Luna county may include acquisition of property.</t>
  </si>
  <si>
    <t>The time of expenditure for the border authority project in Subsection 2 of Section 6 of Chapter 277 of Laws 2019 to purchase land and to plan, design and construct flood control infrastructure, including a flood diversion berm, ponding detention areas and a bridge, at the Columbus land port of entry in Columbus in Luna county is extended through fiscal year 2025.</t>
  </si>
  <si>
    <t>The local government division project in Subsection 282 of Section 30 of Chapter 53 of Laws 2022 to plan, design, construct, furnish and equip a district attorney's office for county court programs in Deming in Luna county may include acquiring property.</t>
  </si>
  <si>
    <t>The time of expenditure for the department of transportation project in Subsection 94 of Section 40 of Chapter 277 of Laws 2019 to plan, design and construct improvements to Allison road in McKinley county is extended through fiscal year 2025.</t>
  </si>
  <si>
    <t>The unexpended balance of the appropriation to the Indian affairs department in Subsection 21 of Section 31 of Chapter 277 of Laws 2019 and reauthorized in Laws 2021, Chapter 139, Section 43 to purchase and equip a maintenance backhoe for the Baca/Prewitt chapter of the Navajo Nation in McKinley county shall not be expended for the original purpose but is changed to purchase and equip heavy equipment for that chapter. The time of expenditure is extended through fiscal year 2025.</t>
  </si>
  <si>
    <t>The time of expenditure for the Indian affairs department project in Subsection 14 of Section 31 of Chapter 277 of Laws 2019 to plan, design and construct power line extensions and house wiring to homes in the Coalmine area of the Fort Defiance chapter of the Navajo Nation in McKinley county is extended through fiscal year 2025.</t>
  </si>
  <si>
    <t>The unexpended balance of the appropriation to the local government division in Subsection 288 of Section 30 of Chapter 53 of Laws 2022 to plan, design, construct and equip a coronavirus disease 2019 survivors' clinic for the Rehoboth McKinley Christian hospital in McKinley county shall not be expended for the original purpose but is changed to plan, design, construct and equip building improvements and infrastructure at Rehoboth McKinley Christian hospital, emergency room entrance, clinics and centers, including the birthing unit, in McKinley county.</t>
  </si>
  <si>
    <t>The unexpended balance of the appropriation to the Indian affairs department in Subsection 16 of Section 31 of Chapter 277 of Laws 2019 to plan, design, construct, furnish and equip a Navajo code talkers museum and veterans' center in the Tse Bonito area of the Navajo Nation in McKinley county shall not be expended for the original purpose but is changed to plan, design, construct, furnish and equip a Navajo code talkers museum in the Tse Bonito area.  The time of expenditure is extended through fiscal year 2025.</t>
  </si>
  <si>
    <t>The time of expenditure for the Indian affairs department project in Subsection 29 of Section 25 of Chapter 138 of Laws 2021 to purchase and equip heavy equipment for the Ojo Encino chapter of the Navajo Nation in McKinley county is extended through fiscal year 2025.</t>
  </si>
  <si>
    <t>The unexpended balance of the appropriation to the Indian affairs department in Subsection 18 of Section 31 of Chapter 277 of Laws 2019 for a facility master plan for a judicial complex and for infrastructure extensions to the site in Tse Bonito in McKinley county shall not be expended for the original purpose but is changed for a facility master plan and design for the Tsehootsooi justice center and for infrastructure extensions to the site in the Fort Defiance chapter of the Navajo Nation in McKinley county.  The time of expenditure is extended through fiscal year 2025.</t>
  </si>
  <si>
    <t>The time of expenditure for the department of transportation project in Subsection 96 of Section 40 of Chapter 277 of Laws 2019 to plan, design and construct road improvements along New Mexico highway 118 for the Church Rock chapter of the Navajo Nation in McKinley county is extended through fiscal year 2025.</t>
  </si>
  <si>
    <t>The agency for the project originally appropriated to the Indian affairs department in Subsection 28 of Section 31 of Chapter 277 of Laws 2019 to plan, design and construct the Navajo Nation livestock, research and extension center on the Crownpoint campus of Dine college in McKinley county is changed to the higher education department.  The time of expenditure is extended through fiscal year 2025.</t>
  </si>
  <si>
    <t>The time of expenditure for the Indian affairs department project in Subsection 19 of Section 31 of Chapter 277 of Laws 2019 to plan, design, construct, purchase, renovate, furnish and equip improvements to the Baahaali chapter house in the Baahaali chapter of the Navajo Nation in McKinley county is extended through fiscal year 2025.</t>
  </si>
  <si>
    <t>The time of expenditure for the Indian affairs department project in Subsection 25 of Section 31 of Chapter 277 of Laws 2019 to plan, design, construct, purchase, equip and install bathroom additions in the Chichiltah chapter of the Navajo Nation in McKinley county is extended through fiscal year 2025.</t>
  </si>
  <si>
    <t>The local government division project in Subsection 295 of Section 30 of Chapter 53 of Laws 2022 to plan, design, equip and construct an emergency shelter for victims and refugees of domestic violence in Gallup in McKinley county may include renovation of an existing building.</t>
  </si>
  <si>
    <t>The time of expenditure for the Indian affairs department project in Subsection 31 of Section 31 of Chapter 277 of Laws 2019 to plan, design, construct, purchase and install perimeter fencing for the chapter house tract in the Iyanbito chapter of the Navajo Nation in McKinley county is extended through fiscal year 2025.</t>
  </si>
  <si>
    <t>The time of expenditure for the Indian affairs department project originally authorized in Subsection 34 of Section 31 of Chapter 277 of Laws 2019 and reauthorized in Laws 2021, Chapter 139, Section 95 to purchase and equip vehicles for the Manuelito chapter of the Navajo Nation in McKinley county is extended through fiscal year 2025.</t>
  </si>
  <si>
    <t>The time of expenditure for the Indian affairs department project in Subsection 37 of Section 31 of Chapter 277 of Laws 2019 to plan, design and construct bathroom additions in the Pinedale chapter of the Navajo Nation in McKinley county is extended through fiscal year 2025.</t>
  </si>
  <si>
    <t>The time of expenditure for the Indian affairs department project in Subsection 23 of Section 31 of Chapter 277 of Laws 2019 to plan, design and construct a community cemetery in the Casamero Lake chapter of the Navajo Nation in McKinley county is extended through fiscal year 2025.</t>
  </si>
  <si>
    <t>The time of expenditure for the aging and long-term services department project in Subsection 30 of Section 4 of Chapter 277 of Laws 2019 to plan, design, construct, furnish and equip a senior center in the Casamero Lake chapter of the Navajo Nation in McKinley county is extended through fiscal year 2025.</t>
  </si>
  <si>
    <t>The time of expenditure for the Indian affairs department project in Subsection 38 of Section 31 of Chapter 277 of Laws 2019 to plan, design and construct a power line extension to the Seewald estates area in Prewitt in the Navajo Nation in McKinley county is extended through fiscal year 2025.</t>
  </si>
  <si>
    <t>The time of expenditure for the Indian affairs department project in Subsection 97 of Section 31 of Chapter 277 of Laws 2019 to plan, design and construct a multipurpose building and veterans' facility in the Rock Springs chapter of the Navajo Nation in McKinley county is extended through fiscal year 2025.</t>
  </si>
  <si>
    <t>The time of expenditure for the department of transportation project in Subsection 104 of Section 40 of Chapter 277 of Laws 2019 to plan, design and construct improvements, including a turnout, to the access road from United States highway 491 to Chee Dodge elementary school in the Rock Springs chapter of the Navajo Nation in McKinley county is extended through fiscal year 2025.</t>
  </si>
  <si>
    <t>The time of expenditure for the Indian affairs department project in Subsection 90 of Section 31 of Chapter 277 of Laws 2019 to acquire easements and to plan, design and construct a wastewater line from the Navajo utility authority to a veterans' center in the Shiprock chapter of the Navajo Nation in San Juan county is extended through fiscal year 2025.</t>
  </si>
  <si>
    <t>The time of expenditure for the Indian affairs department project in Subsection 43 of Section 31 of Chapter 277 of Laws 2019 to plan, design and construct a parking lot, including solar lighting, parking barriers, curbs, drainage and fencing, at the Smith Lake chapter of the Navajo Nation in McKinley county is extended through fiscal year 2025.</t>
  </si>
  <si>
    <t>The time of expenditure for the Indian affairs department project in Subsection 44 of Section 31 of Chapter 277 of Laws 2019 to plan, design, construct, renovate and improve the Smith Lake veterans center for the Smith Lake chapter of the Navajo Nation in McKinley county is extended through fiscal year 2025.</t>
  </si>
  <si>
    <t>The unexpended balance of the appropriation to the department of environment in Subsection 53 of Section 22 of Chapter 53 of Laws 2022 to plan, design and construct a transfer station for the northwest New Mexico regional solid waste authority in McKinley county shall not be expended for the original purpose but is changed to purchase and equip solid waste transport trucks, trailers and containers for waste and recycling for that regional solid waste authority.</t>
  </si>
  <si>
    <t>The unexpended balance of the appropriation to the Indian affairs department in Subsection 46 of Section 31 of Chapter 277 of Laws 2019 to plan, design, construct, furnish and equip a warehouse for heavy equipment storage in the Tohatchi chapter of the Navajo Nation in McKinley county shall not be expended for the original purpose but is changed to plan, design, construct, furnish and equip a safety complex in that chapter.  The time of expenditure is extended through fiscal year 2025.</t>
  </si>
  <si>
    <t>The time of expenditure for the Indian affairs department project in Subsection 13 of Section 31 of Chapter 277 of Laws 2019 to plan, design, construct, purchase, equip and install water line extensions for the Bahast'lah chapter of the Navajo Nation in McKinley county is extended through fiscal year 2025.</t>
  </si>
  <si>
    <t>The time of expenditure for the Indian affairs department project in Subsection 50 of Section 31 of Chapter 277 of Laws 2019 to plan, design and construct bathroom additions in the Whitehorse Lake chapter of the Navajo Nation, including the Whitehorse Lake, Rincon Marquez and Sandsprings communities, in McKinley county is extended through fiscal year 2025.</t>
  </si>
  <si>
    <t>The time of expenditure for the Indian affairs department project in Subsection 54 of Section 31 of Chapter 277 of Laws 2019 to plan, design and construct wastewater infrastructure for a commercial development area at the Pueblo of Zuni in McKinley county is extended through fiscal year 2025.</t>
  </si>
  <si>
    <t>The unexpended balance of the appropriation to the aging and long-term services department in Subsection 24 of Section 5 of Chapter 138 of Laws 2021 to purchase and equip buses with accessibility features for the Mora senior center in Mora county shall not be expended for the original purpose but is changed to purchase and equip vans and vehicles with full accessibility features for that senior center. The time of expenditure is extended through fiscal year 2025.</t>
  </si>
  <si>
    <t>The time of expenditure for the interstate stream commission project in Subsection 15 of Section 33 of Chapter 277 of Laws 2019 to plan, design and construct improvements, including installation of pipe, replacement of headgates and widening and reconstruction of banks, to acequia de Anton Chico, acequia de Tecolotito and acequia de los Ranchitos in Guadalupe and San Miguel counties is extended through fiscal year 2025.</t>
  </si>
  <si>
    <t>The time of expenditure for the local government division project in Subsection 255 of Section 29 of Chapter 138 of Laws 2021 to purchase, replace and equip transit vehicles for the north central regional transit district in Rio Arriba, Santa Fe, Los Alamos and Taos counties is extended through fiscal year 2025.</t>
  </si>
  <si>
    <t>The time of expenditure for the Indian affairs department project in Subsection 56 of Section 31 of Chapter 277 of Laws 2019 to plan, design, construct, purchase, equip and install renewable energy systems for the Navajo Nation in McKinley, San Juan and Sandoval counties is extended through fiscal year 2025.</t>
  </si>
  <si>
    <t>The time of expenditure for the department of environment project in Subsection 66 of Section 26 of Chapter 277 of Laws 2019 to plan, design and construct a water storage containment reservoir, including fittings, valves, gauges, fencing and access road, for the Timberon water and sanitation district in Otero county is extended through fiscal year 2025.</t>
  </si>
  <si>
    <t>The unexpended balance of the appropriation to the local government division in Subsection 259 of Section 29 of Chapter 138 of Laws 2021 to plan, design, construct, renovate, purchase, furnish and equip fire station number seven in Alamogordo in Otero county shall not be expended for the original purpose but is changed to plan, design, renovate, purchase, furnish and equip a facility to house fire department administrative offices and an emergency operations center, including a gymnasium, in Alamogordo in Otero county.</t>
  </si>
  <si>
    <t>The time of expenditure for the New Mexico school for the blind and visually impaired project in Subsection 1 of Section 51 of Chapter 277 of Laws 2019 to plan, design, demolish and repave parking lots campuswide at the New Mexico school for the blind and visually impaired in Alamogordo in Otero county is extended through fiscal year 2025.</t>
  </si>
  <si>
    <t>The time of expenditure for the New Mexico school for the blind and visually impaired project in Subsection 2 of Section 51 of Chapter 277 of Laws 2019 to plan, design, construct, renovate, furnish and equip a new superintendent's residence, including demolition of the existing residence, asbestos abatement and site improvements, at the New Mexico school for the blind and visually impaired in Alamogordo in Otero county is extended through fiscal year 2025.</t>
  </si>
  <si>
    <t>The time of expenditure for the department of environment project in Subsection 69 of Section 26 of Chapter 277 of Laws 2019 to plan, design, construct, purchase, equip and install improvements, including an emergency generator and fan press, to a wastewater treatment facility in Cloudcroft in Otero county is extended through fiscal year 2025.</t>
  </si>
  <si>
    <t>The unexpended balance of the appropriation to the department of environment in Subsection 68 of Section 26 of Chapter 277 of Laws 2019 to plan, design, construct, purchase and install equipment for the water treatment plant and to purchase and install an emergency generator in Cloudcroft in Otero county shall not be expended for the original purpose but is changed to plan, design, construct, purchase, equip and install improvements, including an emergency generator and fan press, to a wastewater treatment facility in Cloudcroft.  The time of expenditure for the project is extended through fiscal year 2025.</t>
  </si>
  <si>
    <t>The time of expenditure for the department of environment project in Subsection 71 of Section 26 of Chapter 277 of Laws 2019 to plan, design, purchase, equip and construct improvements to the wastewater treatment plant and system, including rehabilitation of an aeration basin and purchase of a monitoring system, in Tularosa in Otero county is extended through fiscal year 2025.</t>
  </si>
  <si>
    <t>The time of expenditure for the higher education department project in Subsection 11 of Section 41 of Chapter 277 of Laws 2019 to plan, design, construct, purchase, install and equip improvements, including a microgrid controller, storage battery array, transformers, solar panels and generators, at Mesalands community college in Tucumcari in Quay county is extended through fiscal year 2025.</t>
  </si>
  <si>
    <t>The time of expenditure for the interstate stream commission project in Subsection 28 of Section 33 of Chapter 277 of Laws 2019 to plan, design and construct improvements to the acequia de Chamita in Rio Arriba county is extended through fiscal year 2025.</t>
  </si>
  <si>
    <t>The time of expenditure for the interstate stream commission project in Subsection 29 of Section 33 of Chapter 277 of Laws 2019 to plan, design and construct improvements to the acequia de la Otro Vanda in Rio Arriba county is extended through fiscal year 2025.</t>
  </si>
  <si>
    <t>The time of expenditure for the interstate stream commission project in Subsection 26 of Section 33 of Chapter 277 of Laws 2019 to plan, design and construct diversion dam improvements for the acequia de los Garcias y Duranes in the Medanales area in Rio Arriba county is extended through fiscal year 2025.</t>
  </si>
  <si>
    <t>The time of expenditure for the interstate stream commission project in Subsection 19 of Section 33 of Chapter 277 of Laws 2019 to plan, design and construct improvements, including a diversion dam and underground pipe, for the acequia del Molino in the Petaca area in Rio Arriba county is extended through fiscal year 2025.</t>
  </si>
  <si>
    <t>The time of expenditure for the interstate stream commission project in Subsection 20 of Section 33 of Chapter 277 of Laws 2019 to plan, design and construct improvements for the acequia Mesa del Medio in Rio Arriba county is extended through fiscal year 2025.</t>
  </si>
  <si>
    <t>The time of expenditure for the department of transportation project in Subsection 111 of Section 40 of Chapter 277 of Laws 2019 to plan, design and construct a gas pipeline from Chama to the Chama independent school district facilities in Tierra Amarilla in Rio Arriba county is extended through fiscal year 2025.</t>
  </si>
  <si>
    <t>The time of expenditure for the local government division project originally authorized in Subsection 335 of Section 34 of Chapter 277 of Laws 2019 and reauthorized in Laws 2020, Chapter 82, Section 63 to purchase, engineer, construct, renovate, improve, equip and furnish facilities, property and roads for a women-and-children-focused residential recovery facility in Rio Arriba county is extended through fiscal year 2025.</t>
  </si>
  <si>
    <t>The unexpended balance of the appropriation to the local government division in Subsection 276 of Section 29 of Chapter 138 of Laws 2021 to acquire property in accordance with a settlement agreement reached by the office of the New Mexico attorney general, including to pay back any loan, excluding interest, required to meet the settlement terms that are made prior to the release of funds, for the land grant-merced de los Pueblos de Tierra Amarilla in Rio Arriba county shall not be expended for the original purpose but is changed to acquire vacant land and water rights within the exterior boundaries of the land grant-merced de los Pueblos de Tierra Amarilla in Rio Arriba county.</t>
  </si>
  <si>
    <t>The unexpended balance of the appropriation to the department of environment in Subsection 71 of Section 26 of Chapter 81 of Laws 2020 to plan, design and construct a sewer line extension for Chama in Rio Arriba county shall not be expended for the original purpose but is changed to plan, design and construct a wastewater system and sewer line improvements for Chama in Rio Arriba county.  The time of expenditure is extended through fiscal year 2025.</t>
  </si>
  <si>
    <t>The time of expenditure for the interstate stream commission project in Subsection 27 of Section 33 of Chapter 277 of Laws 2019 to plan, design and construct improvements to the acequia San Rafael del Guique in Rio Arriba county is extended through fiscal year 2025.</t>
  </si>
  <si>
    <t>The time of expenditure for the local government division project in Subsection 326 of Section 34 of Chapter 277 of Laws 2019 to plan, design, equip, renovate and repair a facility to serve as a community services delivery center and business development hub in Espanola in Rio Arriba county is extended through fiscal year 2025.</t>
  </si>
  <si>
    <t>The time of expenditure for the local government division project in Subsection 328 of Section 34 of Chapter 277 of Laws 2019 to plan, design, prepare the site, construct, renovate and equip a low rider museum in Espanola in Rio Arriba county is extended through fiscal year 2025.</t>
  </si>
  <si>
    <t>The time of expenditure for the Indian affairs department project in Subsection 71 of Section 31 of Chapter 277 of Laws 2019 to plan, design and construct a storm water control system for Ohkay Owingeh in Rio Arriba county is extended through fiscal year 2025.</t>
  </si>
  <si>
    <t>The time of expenditure for the office of the state engineer project in Subsection 5 of Section 23 of Chapter 277 of Laws 2019 to plan, design and construct improvements to the district irrigation ditch, including the Blanco flume, for the Bloomfield irrigation district in San Juan county is extended through fiscal year 2025.</t>
  </si>
  <si>
    <t>The time of expenditure for the interstate stream commission project in Subsection 31 of Section 33 of Chapter 277 of Laws 2019 to plan, design, construct and equip phase 1 improvements to the Farmers mutual ditch in San Juan county is extended through fiscal year 2025.</t>
  </si>
  <si>
    <t>The time of expenditure for the department of transportation project in Subsection 116 of Section 40 of Chapter 277 of Laws 2019 to plan, design, construct, purchase and install a traffic signal and related road work, including widening, at the intersection of New Mexico highway 371 and Navajo route 36 in San Juan county is extended through fiscal year 2025.</t>
  </si>
  <si>
    <t>The time of expenditure for the local government division project in Subsection 340 of Section 34 of Chapter 277 of Laws 2019 to acquire land for and to plan, design, construct and equip a regional film studio in San Juan county is extended through fiscal year 2025.</t>
  </si>
  <si>
    <t>The time of expenditure for the aging and long-term services department project in Subsection 48 of Section 4 of Chapter 277 of Laws 2019 to plan, design, construct, furnish and equip phase 2 of a senior center, including an addition, for the Upper Fruitland chapter of the Navajo Nation in San Juan county is extended through fiscal year 2025.</t>
  </si>
  <si>
    <t>The time of expenditure for the department of transportation project in Subsection 117 of Section 40 of Chapter 277 of Laws 2019 to plan, design and construct the east Aztec arterial route in Aztec in San Juan county is extended through fiscal year 2025.</t>
  </si>
  <si>
    <t>The time of expenditure for the Indian affairs department project in Subsection 79 of Section 31 of Chapter 277 of Laws 2019 to plan, design and construct a helipad in the Beclabito chapter of the Navajo Nation in San Juan county is extended through fiscal year 2025.</t>
  </si>
  <si>
    <t>The unexpended balance of the appropriation to the local government division in Subsection 293 of Section 29 of Chapter 138 of Laws 2021 to plan, design and construct renovations to the Lions pool in Farmington in San Juan county shall not be expended for the original purpose but is changed to plan, design, construct and equip a therapy pool in Farmington.</t>
  </si>
  <si>
    <t>The time of expenditure for the department of transportation project in Subsection 119 of Section 40 of Chapter 277 of Laws 2019 to acquire land and archaeological and environmental clearances for and to plan, design and construct the Villa View flood control detention facility in Farmington in San Juan county is extended through fiscal year 2025.</t>
  </si>
  <si>
    <t>The unexpended balance of the appropriation to the local government division authorized in Subsection 340 of Section 35 of Chapter 81 of Laws 2020 to plan, design, construct, renovate and remodel an existing hospital unit to house a rehabilitation facility in the San Juan regional rehabilitation hospital in Farmington in San Juan county shall not be expended for the original purpose but is changed to plan, design, construct, renovate and equip the women's inpatient and childbirth unit, including room expansions and bathroom improvements, at the San Juan regional medical center in Farmington.</t>
  </si>
  <si>
    <t>The time of expenditure for the local government division project in Subsection 297 of Section 29 of Chapter 138 of Laws 2021 to purchase and install ultraviolet lights and air handling systems in the patient care tower of the main hospital at San Juan regional medical center in Farmington in San Juan county is extended through fiscal year 2025.</t>
  </si>
  <si>
    <t>The time of expenditure for the Indian affairs department project in Subsection 80 of Section 31 of Chapter 277 of Laws 2019 to plan, design, construct, furnish and equip a government complex in the Gadii'ahi/To'koi chapter of the Navajo Nation in San Juan county is extended through fiscal year 2025.</t>
  </si>
  <si>
    <t>The time of expenditure for the local government division project in Subsection 343 of Section 34 of Chapter 277 of Laws 2019 to plan, design, construct, renovate, equip and improve Talley park, including the purchase and installation of equipment, for the upper La Plata domestic water consumers and mutual sewage water cooperative in La Plata in San Juan county is extended through fiscal year 2025.</t>
  </si>
  <si>
    <t>The time of expenditure for the higher education department project in Subsection 14 of Section 41 of Chapter 277 of Laws 2019 to plan, design and construct an agricultural multipurpose center at the campus demonstration farm in the Shiprock branch campus of Dine college in the Navajo Nation in San Juan county is extended through fiscal year 2025.</t>
  </si>
  <si>
    <t>The time of expenditure for the Indian affairs department project in Subsection 91 of Section 31 of Chapter 277 of Laws 2019 to develop a comprehensive plan for the chapter complex in the Shiprock chapter of the Navajo Nation in San Juan county is extended through fiscal year 2025.</t>
  </si>
  <si>
    <t>The time of expenditure for the Indian affairs department project in Subsection 89 of Section 31 of Chapter 277 of Laws 2019 to plan, design and construct a veterans' center in the Shiprock chapter of the Navajo Nation in San Juan county is extended through fiscal year 2025.</t>
  </si>
  <si>
    <t>The time of expenditure for the aging and long-term services department project in Subsection 46 of Section 4 of Chapter 277 of Laws 2019 to plan, design and construct improvements to the Hogback senior center in the Tse'Daa'Kaan chapter of the Navajo Nation in San Juan county is extended through fiscal year 2025.</t>
  </si>
  <si>
    <t>The time of expenditure for the Indian affairs department project in Subsection 96 of Section 31 of Chapter 277 of Laws 2019 to plan, design, construct, equip and furnish improvements to the veterans building and veterans memorial park area in the White Rock chapter of the Navajo Nation in San Juan county is extended through fiscal year 2025.</t>
  </si>
  <si>
    <t>The time of expenditure for the interstate stream commission project in Subsection 35 of Section 33 of Chapter 277 of Laws 2019 to plan, design and construct improvements to the acequia de los Seguras in San Miguel county is extended through fiscal year 2025.</t>
  </si>
  <si>
    <t>The time of expenditure for the interstate stream commission project in Subsection 37 of Section 33 of Chapter 277 of Laws 2019 to plan, design and construct improvements to the East Pecos ditch in San Miguel county is extended through fiscal year 2025.</t>
  </si>
  <si>
    <t>The time of expenditure for the interstate stream commission project in Subsection 41 of Section 33 of Chapter 277 of Laws 2019 to plan, design and construct improvements for the Tecolote acequia association in San Miguel county is extended through fiscal year 2025.</t>
  </si>
  <si>
    <t>The time of expenditure for the department of environment project in Subsection 92 of Section 26 of Chapter 277 of Laws 2019 to plan, design and construct water system improvements for the Tecolotito mutual domestic water consumers association in San Miguel county is extended through fiscal year 2025.</t>
  </si>
  <si>
    <t>The unexpended balance of the appropriation to the local government division in Subsection 308 of Section 29 of Chapter 138 of Laws 2021 to plan, design, construct, purchase and equip a solar electric installation, including connective infrastructure, for a recreation center and administrative offices in Las Vegas in San Miguel county shall not be expended for the original purpose but is changed to plan, design, construct, purchase, equip and install light-emitting diode lighting, including connective infrastructure, for a recreation center and administrative offices in Las Vegas.  The time of expenditure for the project is extended through fiscal year 2025.</t>
  </si>
  <si>
    <t>The unexpended balance of the appropriation of the local government division in Subsection 349 of Section 30 of Chapter 53 of Laws 2022 to plan, design, purchase and implement a geographic information system mapping system for Pecos in San Miguel county shall not be expended for the original purpose but is changed to purchase vehicles, equipment, and geographic information system equipment for mapping water and wastewater systems in Pecos.  The time of expenditure is extended through fiscal year 2025.</t>
  </si>
  <si>
    <t>The time of expenditure for the department of environment project in Subsection 95 of Section 26 of Chapter 277 of Laws 2019 to plan, design, construct, renovate, equip and improve water and wastewater systems in Pecos in San Miguel county is extended through fiscal year 2025.</t>
  </si>
  <si>
    <t>The time of expenditure for the interstate stream commission project in Subsection 43 of Section 33 of Chapter 277 of Laws 2019 to plan, design and construct improvements to the acequia de la Agua Caliente in and near San Jose in San Miguel county is extended through fiscal year 2025.</t>
  </si>
  <si>
    <t>The time of expenditure for the Indian affairs department project in Subsection 101 of Section 31 of Chapter 277 of Laws 2019 to plan, design and construct improvements to the Lybrook water system for the Counselor chapter of the Navajo Nation in Sandoval county is extended through fiscal year 2025.</t>
  </si>
  <si>
    <t>The unexpended balance of the appropriation to the interstate stream commission in Subsection 46 of Section 33 of Chapter 277 of Laws 2019 to plan, design, construct and install head gates for the Garcia Lucero acequia association in Sandoval county shall not be expended for the original purpose but is changed to plan, design, construct and equip improvements to the Garcia Lucero acequia association in Sandoval county.  The time of expenditure is extended through fiscal year 2025.</t>
  </si>
  <si>
    <t>Up to one hundred thousand dollars ($100,000) of the unexpended balance of the appropriation to the interstate stream commission in Subsection 38 of Section 29 of Chapter 53 of Laws 2022 to plan, design and construct water system improvements and remediation for las acequias de Placitas water cooperative in Sandoval county shall not be expended for the original purpose but is appropriated to the local government division to plan, design and construct acequia, drainage and irrigation improvements and to make improvements to irrigation ponds for las acequias de Placitas water cooperative.</t>
  </si>
  <si>
    <t>The time of expenditure for the department of transportation project in Subsection 130 of Section 40 of Chapter 277 of Laws 2019 to plan, design and construct storm and flood control structures, including in the area west of Loma Larga, in Corrales in Sandoval county is extended through fiscal year 2025.</t>
  </si>
  <si>
    <t>The time of expenditure for the local government division project in Subsection 379 of Section 34 of Chapter 277 of Laws 2019 to replace playground systems and improve accessibility, surfacing and shade structures at Vista Grande park in Rio Rancho in Sandoval county is extended through fiscal year 2025.</t>
  </si>
  <si>
    <t>The time of expenditure for the local government division project in Subsection 381 of Section 34 of Chapter 277 of Laws 2019 to plan, design and construct improvements to the community center and tribal council chambers in the Pueblo of San Felipe in Sandoval county is extended through fiscal year 2025.</t>
  </si>
  <si>
    <t>The time of expenditure for the Indian affairs department project in Subsection 113 of Section 31 of Chapter 277 of Laws 2019 to plan, design, construct, furnish and equip an education complex, including a library, for the Pueblo of Santa Ana in Sandoval county is extended through fiscal year 2025.</t>
  </si>
  <si>
    <t>The time of expenditure for the interstate stream commission project in Subsection 54 of Section 33 of Chapter 277 of Laws 2019 to plan, design and construct improvements to the acequia de la Otra Banda in Santa Fe county is extended through fiscal year 2025.</t>
  </si>
  <si>
    <t>The unexpended balance of the appropriation to the interstate stream commission in Subsection 51 of Section 33 of Chapter 277 of Laws 2019 to plan, design and construct improvements, including runoff diversion culverts, to acequia de Sombrillo in Santa Fe county shall not be expended for the original purpose but is changed to plan, design, construct, purchase and equip improvements to acequia de Sombrillo in Santa Fe county.  The time of expenditure is extended through fiscal year 2025.</t>
  </si>
  <si>
    <t>The time of expenditure for the interstate stream commission project in Subsection 56 of Section 33 of Chapter 277 of Laws 2019 to plan, design and construct improvements to the acequia del Barranco Alto in Santa Fe county is extended through fiscal year 2025.</t>
  </si>
  <si>
    <t>The unexpended balance of the appropriation to the department of transportation in Subsection 97 of Section 33 of Chapter 138 of Laws 2021 to purchase easements and rights of way for and to plan, design, extend and construct Zafarano drive from Rufina street to Agua Fria street in Santa Fe county shall not be expended for the original purpose but is appropriated to the department of environment to acquire water rights, including applications and transfers, and to plan, design and construct improvements to water distribution systems, including well and water line extensions, for the Agua Fria community water system association in Santa Fe county.  The time of expenditure is extended through fiscal year 2025.</t>
  </si>
  <si>
    <t>The unexpended balance of the appropriation to the department of transportation in Subsection 135 of Section 40 of Chapter 277 of Laws 2019 to purchase easements and rights of way for and to plan, design, extend and construct Zafarano drive from Rufina street to Agua Fria street in Santa Fe county shall not be expended for the original purpose but is appropriated to the department of environment to acquire water rights, including applications and transfers, and to plan, design and construct improvements to water distribution systems, including well and water line extensions, for the Agua Fria community water system association in Santa Fe county. The time of expenditure is extended through fiscal year 2025.</t>
  </si>
  <si>
    <t>The time of expenditure for the interstate stream commission project in Subsection 59 of Section 33 of Chapter 277 of Laws 2019 to plan, design, construct, repair, rehabilitate and improve La Bajada community ditch in the La Bajada area of Santa Fe county is extended through fiscal year 2025.</t>
  </si>
  <si>
    <t>The time of expenditure for the department of environment project in Subsection 120 of Section 26 of Chapter 277 of Laws 2019 to plan, design and construct water system improvements for La Bajada mutual domestic water consumers association in Santa Fe county is extended through fiscal year 2025.</t>
  </si>
  <si>
    <t>The unexpended balance of the appropriation to the local government division in Subsection 384 of Section 34 of Chapter 277 of Laws 2019 to plan, design, construct, purchase and upgrade the water system for fire suppression for the Madrid Water mutual domestic water consumers association in Santa Fe county shall not be expended for the original purpose but is changed to plan, design, construct, purchase, equip and install a non-pressurized underground fire suppression tank for the Madrid water mutual domestic water consumers association in Santa Fe county.  The time of expenditure is extended through fiscal year 2025.</t>
  </si>
  <si>
    <t>The unexpended balance of the appropriation to the local government division in Subsection 332 of Section 29 of Chapter 138 of Laws 2021 to plan and design a fire station in the Eldorado fire district in Santa Fe county shall not be expended for the original purpose but is changed to plan, design, construct, furnish, equip and improve fire stations in the Eldorado fire district in Santa Fe county.</t>
  </si>
  <si>
    <t>The time of expenditure for the interstate stream commission project in Subsection 53 of Section 33 of Chapter 277 of Laws 2019 to plan, design and construct improvements to the Teodoro y Teodora ditch in Santa Fe county is extended through fiscal year 2025.</t>
  </si>
  <si>
    <t>The time of expenditure for the interstate stream commission project in Subsection 55 of Section 33 of Chapter 277 of Laws 2019 to plan, design, construct, equip, replace, repair and make improvements to the acequia de los Trujillos in Santa Fe county is extended through fiscal year 2025.</t>
  </si>
  <si>
    <t>The time of expenditure for the interstate stream commission project in Subsection 58 of Section 33 of Chapter 277 of Laws 2019 to plan, design, construct, purchase, equip and make improvements, including watershed restoration and fire protection, to El Guicu community ditch in Santa Fe county is extended through fiscal year 2025.</t>
  </si>
  <si>
    <t>The time of expenditure for the department of transportation project in Subsection 136 of Section 40 of Chapter 277 of Laws 2019 to plan, design and construct improvements to Church street in Edgewood in Santa Fe county is extended through fiscal year 2025.</t>
  </si>
  <si>
    <t>The unexpended balance of the appropriation to the local government division in Subsection 337 of Section 29 of Chapter 138 of Laws 2021 to plan, design and construct an additional apparatus bay at fire station 1 in Edgewood in Santa Fe county shall not be expended for the original purpose but is changed to plan, design, construct, furnish, equip and improve fire stations in the Edgewood fire district in Santa Fe county.</t>
  </si>
  <si>
    <t>The unexpended balance of the appropriation to the department of environment in Subsection 116 of Section 22 of Chapter 53 of Laws 2022 to acquire rights of way and easements for and to plan, design, construct, equip and furnish a water treatment facility in Edgewood in Santa Fe county shall not be expended for the original purpose but is changed to develop a plan to improve drinking water quality, supply, storage and transmission and to implement recommendations from the plan to identify and acquire rights of way, easements and water rights and to plan, design and construct a water system and water system improvements for Edgewood in Santa Fe county.</t>
  </si>
  <si>
    <t>The time of expenditure for the Indian affairs department project in Subsection 125 of Section 31 of Chapter 277 of Laws 2019 to plan, design, construct, furnish and equip a tribal administration building for the Pueblo of Pojoaque in Santa Fe county is extended through fiscal year 2025.</t>
  </si>
  <si>
    <t>The time of expenditure for the Indian affairs department project in Subsection 126 of Section 31 of Chapter 277 of Laws 2019 to plan, design, construct, equip and furnish an early childhood development center in the Pueblo of Pojoaque in Santa Fe county is extended through fiscal year 2025.</t>
  </si>
  <si>
    <t>The time of expenditure for the Indian affairs department project in Subsection 127 of Section 31 of Chapter 277 of Laws 2019 to plan, design, construct, equip, renovate, repair and make improvements to the Poeh cultural center and museum at the Pueblo of Pojoaque in Santa Fe county is extended through fiscal year 2025.</t>
  </si>
  <si>
    <t>The time of expenditure for the Indian affairs department project in Subsection 128 of Section 31 of Chapter 277 of Laws 2019 to plan, design, construct, equip, repair and upgrade the Pueblo of Pojoaque wellness center in Santa Fe county is extended through fiscal year 2025.</t>
  </si>
  <si>
    <t>The time of expenditure for the Indian affairs department project in Subsection 129 of Section 31 of Chapter 277 of Laws 2019 to plan, design, construct, equip and expand the wastewater treatment facility and to purchase and implement a supervisory control and data acquisition upgrade in the Pueblo of Pojoaque in Santa Fe county is extended through fiscal year 2025.</t>
  </si>
  <si>
    <t>The unexpended balance of the appropriation to the local government division in Subsection 388 of Section 35 of Chapter 81 of Laws 2020 to purchase and equip vehicles for girls' development programs in Santa Fe in Santa Fe county shall not be expended for the original purpose but is appropriated to the cultural affairs department to plan, design, construct, repair, upgrade and improve exhibits and facilities at the museum of international folk art in Santa Fe in Santa Fe county.  The time of expenditure is extended through fiscal year 2025.</t>
  </si>
  <si>
    <t>The unexpended balance of the appropriation to the capital program fund in Subsection 6 of Section 8 of Chapter 53 of Laws 2022 to purchase a building for the children, youth and families department field services in Santa Fe in Santa Fe county shall not be expended for the original purpose but is changed to purchase, plan, design, construct, improve, remediate, furnish and equip a building for the children, youth and families department field services in Santa Fe in Santa Fe county.  The time of expenditure is extended through fiscal year 2026.</t>
  </si>
  <si>
    <t>The time of expenditure for the capital program fund project in Subsection 12 of Section 7 of Chapter 277 of Laws 2019 to plan, design, construct, renovate, furnish and equip a new state police crime laboratory evidence and records storage facility, including expansion of the existing crime laboratory, including the purchase and installation of information technology equipment, in Santa Fe in Santa Fe county is extended through fiscal year 2025.</t>
  </si>
  <si>
    <t>The time of expenditure for the economic development department project in Subsection 2 of Section 19 of Chapter 277 of Laws 2019 to plan, design and construct improvements, including new roofing and the purchase and installation of information technology and related furniture, equipment and infrastructure, energy efficiency systems and audiovisual, training and laboratory equipment, for the Santa Fe business incubator in Santa Fe in Santa Fe county is extended through fiscal year 2025.</t>
  </si>
  <si>
    <t>The local government division project in Subsection 401 of Section 34 of Chapter 277 of Laws 2019 to plan, design, construct, furnish, equip and install improvements to El Museo Cultural, including roofing, lighting and heating, ventilation and air conditioning systems, in Santa Fe in Santa Fe county may include interior and exterior modifications for improved accessibility.  The time of expenditure is extended through fiscal year 2025.</t>
  </si>
  <si>
    <t>The unexpended balance of the appropriation to the local government division in Subsection 407 of Section 34 of Chapter 277 of Laws 2019 to plan, design, repair and make improvements to the city-owned facility occupied by the Solace crisis treatment center in Santa Fe in Santa Fe county shall not be expended for the original purpose but is changed to plan, design, construct, furnish and equip phase 2 improvements at Southwest Activity Node park in Santa Fe in Santa Fe county.  The time of expenditure is extended through fiscal year 2025.</t>
  </si>
  <si>
    <t>The unexpended balance of the appropriation to the higher education department in Subsection 22 of Section 41 of Chapter 277 of Laws 2019 to plan, design, construct and renovate roof A of the 500 building and roof I of the visual arts building at Santa Fe community college in Santa Fe county shall not be expended for the original purpose but is changed to plan, design, construct and renovate roof J of the east wing of the 500 building at Santa Fe community college in Santa Fe county.  The time of expenditure is extended through fiscal year 2025.</t>
  </si>
  <si>
    <t>The time of expenditure for the Indian affairs department project in Subsection 32 of Section 48 of Chapter 138 of Laws 2021 to purchase and equip a combination vactor and jetter truck to clean and maintain sewer mains in the Pueblo of Tesuque in Santa Fe county is extended through fiscal year 2025.</t>
  </si>
  <si>
    <t>The agency for the department of transportation project originally authorized in Subsection 140 of Section 40 of Chapter 277 of Laws 2019 to plan, design and construct a storm drainage system in the Pueblo of Tesuque in Santa Fe county is changed to the Indian affairs department.  The time of expenditure is extended through fiscal year 2025.</t>
  </si>
  <si>
    <t>The time of expenditure for the interstate stream commission project in Subsection 61 of Section 33 of Chapter 277 of Laws 2019 to plan, design, construct and install a pipeline for the San Miguel community ditch in Sierra county is extended through fiscal year 2025.</t>
  </si>
  <si>
    <t>The time of expenditure for the spaceport authority project originally appropriated in Laws 2019, Chapter 277, Section 38 to plan, design, construct and make improvements at spaceport America in Sierra county and reauthorized in Laws 2021, Chapter 139, Section 79 to include funding for operating expenses of up to one million seven hundred fifty thousand dollars ($1,750,000), notwithstanding any restrictions otherwise limiting the use of these funds for indirect costs, is extended through fiscal year 2025.</t>
  </si>
  <si>
    <t>The time of expenditure for the spaceport authority project in Laws 2019, Chapter 277, Section 69 to plan, design, construct and make improvements at spaceport America in Sierra county is extended through fiscal year 2025.</t>
  </si>
  <si>
    <t>The time of expenditure for the interstate stream commission project in Subsection 62 of Section 33 of Chapter 277 of Laws 2019 to plan, design and construct improvements to the acequia de la Joya in Socorro county is extended through fiscal year 2025.</t>
  </si>
  <si>
    <t>The time of expenditure for the New Mexico institute of mining and technology project in Subsection 1 of Section 45 of Chapter 277 of Laws 2019 to plan, design, construct and equip an electronic door lock system campuswide on the New Mexico institute of mining and technology campus in Socorro in Socorro county is extended through fiscal year 2025.</t>
  </si>
  <si>
    <t>The unexpended balance of the appropriation to the local government division in Subsection 415 of Section 34 of Chapter 277 of Laws 2019 to plan, design, construct, renovate, furnish and equip a gymnasium in La Joya in Socorro county shall not be expended for the original purpose but is changed to plan, design, construct, improve and replace windows at the historic courthouse in Socorro county.  The time of expenditure is extended through fiscal year 2025.</t>
  </si>
  <si>
    <t>The unexpended balance of the appropriation to the capital program fund in Subsection 10 of Section 7 of Chapter 277 of Laws 2019 to plan, design, construct, improve, renovate, remediate, furnish and equip an apartment complex for the commission for the blind in Alamogordo in Otero county shall not be expended for the original purpose but is changed to 	plan, design, construct, improve, renovate, remediate, furnish and equip improvements and infrastructure upgrades to commission for the blind facilities statewide.  The time of expenditure is extended through fiscal year 2025.</t>
  </si>
  <si>
    <t>The time of expenditure for the capital program fund project in Subsection 14 of Section 7 of Chapter 277 of Laws 2019 to plan, design, construct, improve, renovate, remediate, furnish and equip improvements and infrastructure upgrades to commission for the blind facilities statewide is extended through fiscal year 2025.</t>
  </si>
  <si>
    <t>The unexpended balance of the appropriation to the capital program fund in Subsection 16 of Section 8 of Chapter 53 of Laws 2022 to acquire, plan, design, construct, renovate, equip and furnish youth intermediate care facilities for the children, youth and families department statewide shall not be expended for the original purpose but is changed to acquire property and to plan, design, construct, renovate, equip and furnish therapeutic group homes for the children, youth and families department.</t>
  </si>
  <si>
    <t>The time of expenditure for the capital program fund project originally appropriated in Subsection 1 of Section 7 of Chapter 277 of Laws 2019 to plan, design, construct, purchase, equip and install improvements to the state police fleet warehouse in Albuquerque in Bernalillo county and reauthorized in Laws 2021, Chapter 139, Section 80 to include department of public safety facilities statewide is extended through fiscal year 2025.</t>
  </si>
  <si>
    <t>The unexpended balance of the appropriation to the department of military affairs in Subsection 1 of Section 35 of Chapter 277 of Laws 2019 to plan, design, construct, renovate, purchase and install equipment, infrastructure improvements and repairs at the Gallup armory in Gallup in McKinley county shall not be expended for the original purpose but is changed to plan, design, furnish, purchase and install equipment at military fitness centers at New Mexico national guard military readiness centers statewide.  The time of expenditure is extended through fiscal year 2025.</t>
  </si>
  <si>
    <t>The time of expenditure for the department of information technology project in Laws 2019, Chapter 277, Section 61 to plan, design, purchase, install and implement infrastructure to improve or replace the central telephone system statewide is extended through fiscal year 2025.</t>
  </si>
  <si>
    <t>The time of expenditure for the department of information technology project in Subsection 4 of Section 32 of Chapter 277 of Laws 2019 for broadband expansion, including assessments and contracts, in rural areas statewide is extended through fiscal year 2025.</t>
  </si>
  <si>
    <t>The time of expenditure for the interstate stream commission project in Subsection 63 of Section 33 of Chapter 277 of Laws 2019 for grants to plan, design, renovate, construct and equip improvements to acequias statewide is extended through fiscal year 2025.</t>
  </si>
  <si>
    <t>The time of expenditure for the public education department project in Subsection 172 of Section 17 of Chapter 138 of Laws 2021 to purchase, equip and install school bus cameras for school districts statewide is extended through fiscal year 2025.</t>
  </si>
  <si>
    <t>The time of expenditure for the public education department project in Laws 2021, Chapter 138, Section 54 to purchase, replace and equip school buses for school districts statewide is extended through fiscal year 2025.</t>
  </si>
  <si>
    <t>The time of expenditure for the office of the state engineer project in Subsection 2 of Section 54 of Chapter 277 of Laws 2019 to plan, design, construct, rehabilitate and make improvements to publicly owned dams statewide is extended through fiscal year 2025.</t>
  </si>
  <si>
    <t>The time of expenditure for the department of information technology project in Subsection 6 of Section 32 of Chapter 277 of Laws 2019 for statewide library broadband expansion and improvement, contingent upon the execution of a memorandum of understanding for use of the funds with the cultural affairs department, is extended through fiscal year 2025.</t>
  </si>
  <si>
    <t>The time of expenditure for the capital program fund project in Subsection 21 of Section 7 of Chapter 277 of Laws 2019 to decommission and demolish buildings, including abatement of hazardous materials, at state-owned facilities statewide, including facilities at the Los Lunas campus in Los Lunas in Valencia county and at the New Mexico behavioral health institute at Las Vegas in San Miguel county, is extended through fiscal year 2025.</t>
  </si>
  <si>
    <t>The time of expenditure for the interstate stream commission project in Subsection 67 of Section 33 of Chapter 277 of Laws 2019 to plan, design, construct, furnish and equip ditch improvements for the Pilar acequia association in Taos county is extended through fiscal year 2025.</t>
  </si>
  <si>
    <t>The time of expenditure for the economic development department project in Subsection 4 of Section 19 of Chapter 277 of Laws 2019 for upgrades and repairs to the mobile livestock slaughter unit for the Taos county economic development corporation in Taos county is extended through fiscal year 2025.</t>
  </si>
  <si>
    <t>The time of expenditure for the local government division project in Subsection 427 of Section 34 of Chapter 277 of Laws 2019 for the land grant council to acquire land within and for the Cristobal de la Serna land grant-merced in Taos county is extended through fiscal year 2025.</t>
  </si>
  <si>
    <t>The unexpended balance of the appropriation to the local government division in Subsection 419 of Section 30 of Chapter 53 of Laws 2022 to purchase and equip heavy equipment, including a skid steer, a backhoe and a front-end loader, for the Don Fernando de Taos land grant-merced in Taos county shall not be expended for the original purpose but is changed to acquire land and buildings and to plan, design, construct, renovate, furnish and equip a multipurpose facility for the Don Fernando de Taos land grant-merced in Taos county.  The time of expenditure is extended through fiscal year 2025.</t>
  </si>
  <si>
    <t>The time of expenditure for the department of transportation project in Subsection 143 of Section 40 of Chapter 277 of Laws 2019 to plan, design and construct improvements to roads in Questa in Taos county is extended through fiscal year 2025.</t>
  </si>
  <si>
    <t>The public education department project in Subsection 214 of Section 18 of Chapter 53 of Laws 2022 to acquire land and to plan, design, construct, furnish and equip facilities for the Roots and Wings community school in Taos county may include the acquisition of buildings and property.</t>
  </si>
  <si>
    <t>The time of expenditure for the department of transportation project in Subsection 144 of Section 40 of Chapter 277 of Laws 2019 to plan, design and construct a gas pipeline on New Mexico highway 518 in Taos county is extended through fiscal year 2025.</t>
  </si>
  <si>
    <t>The time of expenditure for the department of transportation project in Subsection 145 of Section 40 of Chapter 277 of Laws 2019 to plan, design, construct and equip a hangar at Taos regional airport in Taos county is extended through fiscal year 2025.</t>
  </si>
  <si>
    <t>The time of expenditure for the board of regents of the university of New Mexico project in Subsection 41 of Section 48 of Chapter 277 of Laws 2019 to plan, design, construct, renovate and equip infrastructure improvements campuswide at the Taos branch campus of the university of New Mexico in Taos county is extended through fiscal year 2025.</t>
  </si>
  <si>
    <t>The time of expenditure for the Indian affairs department project in Subsection 145 of Section 31 of Chapter 277 of Laws 2019 to plan, design, construct, furnish and equip a multipurpose tribal complex in the Pueblo of Taos in Taos county is extended through fiscal year 2025.</t>
  </si>
  <si>
    <t>The unexpended balance of the appropriation to the department of environment originally authorized in Subsection 128 of Section 26 of Chapter 277 of Laws 2019 and reauthorized in Laws 2021, Chapter 139, Section 87 to plan, design, construct and equip a water booster station to provide water to the Kachina water tank for Taos Ski Valley in Taos county shall not be expended for the original or reauthorized purpose but is changed to plan, design, construct and equip a water booster station to provide water to the Kachina water tank and to install corresponding distribution network infrastructure to serve Taos Ski Valley in Taos county.  The time of expenditure is extended through fiscal year 2025.</t>
  </si>
  <si>
    <t>The time of expenditure for the interstate stream commission project in Subsection 69 of Section 33 of Chapter 277 of Laws 2019 to plan, design and construct improvements for the Torreon acequia association in Torrance county is extended through fiscal year 2025.</t>
  </si>
  <si>
    <t>The time of expenditure for the department of transportation project in Subsection 148 of Section 40 of Chapter 277 of Laws 2019 to plan, design and construct a flood protection retention pond in Belen in Valencia county is extended through fiscal year 2025.</t>
  </si>
  <si>
    <t>Los Alamos</t>
  </si>
  <si>
    <t>Mora</t>
  </si>
  <si>
    <t>Santa Fe</t>
  </si>
  <si>
    <t>Socorro</t>
  </si>
  <si>
    <t>Taos</t>
  </si>
  <si>
    <t>Bern/Sando</t>
  </si>
  <si>
    <t>Bernalillo</t>
  </si>
  <si>
    <t>Catron</t>
  </si>
  <si>
    <t>Chaves</t>
  </si>
  <si>
    <t>Cibola</t>
  </si>
  <si>
    <t>Curry</t>
  </si>
  <si>
    <t>Dona Ana</t>
  </si>
  <si>
    <t>Eddy</t>
  </si>
  <si>
    <t>Grant</t>
  </si>
  <si>
    <t>Guadalupe</t>
  </si>
  <si>
    <t>Hidalgo</t>
  </si>
  <si>
    <t>Lea</t>
  </si>
  <si>
    <t>Lincoln</t>
  </si>
  <si>
    <t>Luna</t>
  </si>
  <si>
    <t>McKinley</t>
  </si>
  <si>
    <t>Multiple Co.</t>
  </si>
  <si>
    <t>Otero</t>
  </si>
  <si>
    <t>Quay</t>
  </si>
  <si>
    <t>Rio Arriba</t>
  </si>
  <si>
    <t>San Juan</t>
  </si>
  <si>
    <t>San Miguel</t>
  </si>
  <si>
    <t>Sandoval</t>
  </si>
  <si>
    <t>Sierra</t>
  </si>
  <si>
    <t>Statewide</t>
  </si>
  <si>
    <t>Torrance</t>
  </si>
  <si>
    <t>Valencia</t>
  </si>
  <si>
    <t>A19D3376</t>
  </si>
  <si>
    <t>D3376</t>
  </si>
  <si>
    <t>DOT</t>
  </si>
  <si>
    <t>A19D3275</t>
  </si>
  <si>
    <t>D3275</t>
  </si>
  <si>
    <t>A21F2602</t>
  </si>
  <si>
    <t>F2602</t>
  </si>
  <si>
    <t>LGD</t>
  </si>
  <si>
    <t>GFR</t>
  </si>
  <si>
    <t>STBR</t>
  </si>
  <si>
    <t>A22G2672</t>
  </si>
  <si>
    <t>G2672</t>
  </si>
  <si>
    <t>A21F2563</t>
  </si>
  <si>
    <t>F2563</t>
  </si>
  <si>
    <t>A22G2624</t>
  </si>
  <si>
    <t>G2624</t>
  </si>
  <si>
    <t>A22G2709</t>
  </si>
  <si>
    <t>G2709</t>
  </si>
  <si>
    <t>A21F2634</t>
  </si>
  <si>
    <t>F2634</t>
  </si>
  <si>
    <t>A21F2627</t>
  </si>
  <si>
    <t>F2627</t>
  </si>
  <si>
    <t>A19D3277</t>
  </si>
  <si>
    <t>D3277</t>
  </si>
  <si>
    <t>A19D2823</t>
  </si>
  <si>
    <t>D2823</t>
  </si>
  <si>
    <t>A19D3278</t>
  </si>
  <si>
    <t>D3278</t>
  </si>
  <si>
    <t>A19D2816</t>
  </si>
  <si>
    <t>D2816</t>
  </si>
  <si>
    <t>A19D2009</t>
  </si>
  <si>
    <t>D2009</t>
  </si>
  <si>
    <t>A19D3279</t>
  </si>
  <si>
    <t>D3279</t>
  </si>
  <si>
    <t>A20E2817</t>
  </si>
  <si>
    <t>E2817</t>
  </si>
  <si>
    <t>A19D3280</t>
  </si>
  <si>
    <t>D3280</t>
  </si>
  <si>
    <t>A19D3282</t>
  </si>
  <si>
    <t>D3282</t>
  </si>
  <si>
    <t>A19D3309</t>
  </si>
  <si>
    <t>D3309</t>
  </si>
  <si>
    <t>A19D3285</t>
  </si>
  <si>
    <t>D3285</t>
  </si>
  <si>
    <t>A19D3284</t>
  </si>
  <si>
    <t>D3284</t>
  </si>
  <si>
    <t>A20E2273</t>
  </si>
  <si>
    <t>A19D2821</t>
  </si>
  <si>
    <t>F4007</t>
  </si>
  <si>
    <t>F4006</t>
  </si>
  <si>
    <t>A19D3273</t>
  </si>
  <si>
    <t>D3273</t>
  </si>
  <si>
    <t>A19D3288</t>
  </si>
  <si>
    <t>D3288</t>
  </si>
  <si>
    <t>A19D3289</t>
  </si>
  <si>
    <t>D3289</t>
  </si>
  <si>
    <t>A19D2846</t>
  </si>
  <si>
    <t>D2846</t>
  </si>
  <si>
    <t>A21F2601</t>
  </si>
  <si>
    <t>F2601</t>
  </si>
  <si>
    <t>A21F2609</t>
  </si>
  <si>
    <t>F2609</t>
  </si>
  <si>
    <t>A21F2608</t>
  </si>
  <si>
    <t>F2608</t>
  </si>
  <si>
    <t>A19D2864</t>
  </si>
  <si>
    <t>D2864</t>
  </si>
  <si>
    <t>A19D2867</t>
  </si>
  <si>
    <t>D2867</t>
  </si>
  <si>
    <t>A19D2832</t>
  </si>
  <si>
    <t>E4010</t>
  </si>
  <si>
    <t>A19D2908</t>
  </si>
  <si>
    <t>D2908</t>
  </si>
  <si>
    <t>A19D2802</t>
  </si>
  <si>
    <t>D2802</t>
  </si>
  <si>
    <t>A19D3293</t>
  </si>
  <si>
    <t>D3293</t>
  </si>
  <si>
    <t>A21F2583</t>
  </si>
  <si>
    <t>F2583</t>
  </si>
  <si>
    <t>A22G2685</t>
  </si>
  <si>
    <t>G2685</t>
  </si>
  <si>
    <t>A22G2759</t>
  </si>
  <si>
    <t>G2759</t>
  </si>
  <si>
    <t>A21F2676</t>
  </si>
  <si>
    <t>F2676</t>
  </si>
  <si>
    <t>A20E2394</t>
  </si>
  <si>
    <t>E2394</t>
  </si>
  <si>
    <t>A19D2868</t>
  </si>
  <si>
    <t>D2868</t>
  </si>
  <si>
    <t>A19D2922</t>
  </si>
  <si>
    <t>D2922</t>
  </si>
  <si>
    <t>A19D3294</t>
  </si>
  <si>
    <t>D3294</t>
  </si>
  <si>
    <t>A22G2310</t>
  </si>
  <si>
    <t>G2310</t>
  </si>
  <si>
    <t>DOE</t>
  </si>
  <si>
    <t>A20E2102</t>
  </si>
  <si>
    <t>E2102</t>
  </si>
  <si>
    <t>A19D2431</t>
  </si>
  <si>
    <t>D2431</t>
  </si>
  <si>
    <t>A19D3274</t>
  </si>
  <si>
    <t>D3274</t>
  </si>
  <si>
    <t>A22G2641</t>
  </si>
  <si>
    <t>G2641</t>
  </si>
  <si>
    <t>A19D2808</t>
  </si>
  <si>
    <t>D2808</t>
  </si>
  <si>
    <t>A19D2809</t>
  </si>
  <si>
    <t>D2809</t>
  </si>
  <si>
    <t>A19D3296</t>
  </si>
  <si>
    <t>D3296</t>
  </si>
  <si>
    <t>A19D2109</t>
  </si>
  <si>
    <t>D2109</t>
  </si>
  <si>
    <t>CAD</t>
  </si>
  <si>
    <t>A21F2595</t>
  </si>
  <si>
    <t>F2595</t>
  </si>
  <si>
    <t>A19D3300</t>
  </si>
  <si>
    <t>D3300</t>
  </si>
  <si>
    <t>A19D2567</t>
  </si>
  <si>
    <t>D2567</t>
  </si>
  <si>
    <t>SFC</t>
  </si>
  <si>
    <t>A19D3302</t>
  </si>
  <si>
    <t>D3302</t>
  </si>
  <si>
    <t>A19D3303</t>
  </si>
  <si>
    <t>D3303</t>
  </si>
  <si>
    <t>A19D3405</t>
  </si>
  <si>
    <t>D3405</t>
  </si>
  <si>
    <t>A19D2819</t>
  </si>
  <si>
    <t>D2819</t>
  </si>
  <si>
    <t>A19D3306</t>
  </si>
  <si>
    <t>D3306</t>
  </si>
  <si>
    <t>A19D3423</t>
  </si>
  <si>
    <t>D3423</t>
  </si>
  <si>
    <t>HED</t>
  </si>
  <si>
    <t>A19D3424</t>
  </si>
  <si>
    <t>D3424</t>
  </si>
  <si>
    <t>A22G2103</t>
  </si>
  <si>
    <t>G2103</t>
  </si>
  <si>
    <t>PED</t>
  </si>
  <si>
    <t>A19D3272</t>
  </si>
  <si>
    <t>D3272</t>
  </si>
  <si>
    <t>A19D2140</t>
  </si>
  <si>
    <t>D2140</t>
  </si>
  <si>
    <t>EDD</t>
  </si>
  <si>
    <t>A19D2927</t>
  </si>
  <si>
    <t>D2927</t>
  </si>
  <si>
    <t>A21F2530</t>
  </si>
  <si>
    <t>F2530</t>
  </si>
  <si>
    <t>ISC</t>
  </si>
  <si>
    <t>A20E2107</t>
  </si>
  <si>
    <t>E2107</t>
  </si>
  <si>
    <t>A20E2850</t>
  </si>
  <si>
    <t>E2850</t>
  </si>
  <si>
    <t>ENMU</t>
  </si>
  <si>
    <t>A19D3445</t>
  </si>
  <si>
    <t>D3445</t>
  </si>
  <si>
    <t>A19D2950</t>
  </si>
  <si>
    <t>D2950</t>
  </si>
  <si>
    <t>A19D2587</t>
  </si>
  <si>
    <t>D2587</t>
  </si>
  <si>
    <t>IAD</t>
  </si>
  <si>
    <t>A19D2583</t>
  </si>
  <si>
    <t>D2583</t>
  </si>
  <si>
    <t>A16A2247</t>
  </si>
  <si>
    <t>F4020</t>
  </si>
  <si>
    <t>A19D2589</t>
  </si>
  <si>
    <t>D2589</t>
  </si>
  <si>
    <t>A19D2588</t>
  </si>
  <si>
    <t>D2588</t>
  </si>
  <si>
    <t>A19D3425</t>
  </si>
  <si>
    <t>D3425</t>
  </si>
  <si>
    <t>A19D2966</t>
  </si>
  <si>
    <t>D2966</t>
  </si>
  <si>
    <t>A19D2969</t>
  </si>
  <si>
    <t>D2969</t>
  </si>
  <si>
    <t>A19D2965</t>
  </si>
  <si>
    <t>D2965</t>
  </si>
  <si>
    <t>A21F2706</t>
  </si>
  <si>
    <t>F2706</t>
  </si>
  <si>
    <t>A19D2444</t>
  </si>
  <si>
    <t>D2444</t>
  </si>
  <si>
    <t>A19D2084</t>
  </si>
  <si>
    <t>D2084</t>
  </si>
  <si>
    <t>BORDERA</t>
  </si>
  <si>
    <t>A20E2116</t>
  </si>
  <si>
    <t>E2116</t>
  </si>
  <si>
    <t>A19D2420</t>
  </si>
  <si>
    <t>D2420</t>
  </si>
  <si>
    <t>SEO</t>
  </si>
  <si>
    <t>A19D2994</t>
  </si>
  <si>
    <t>D2994</t>
  </si>
  <si>
    <t>A21F2720</t>
  </si>
  <si>
    <t>F2720</t>
  </si>
  <si>
    <t>A19D2421</t>
  </si>
  <si>
    <t>D2421</t>
  </si>
  <si>
    <t>A19D2113</t>
  </si>
  <si>
    <t>D2113</t>
  </si>
  <si>
    <t>A19D2455</t>
  </si>
  <si>
    <t>D2455</t>
  </si>
  <si>
    <t>A19D3004</t>
  </si>
  <si>
    <t>D3004</t>
  </si>
  <si>
    <t>A19D2993</t>
  </si>
  <si>
    <t>D2993</t>
  </si>
  <si>
    <t>A19D2996</t>
  </si>
  <si>
    <t>D2996</t>
  </si>
  <si>
    <t>A19D2998</t>
  </si>
  <si>
    <t>D2998</t>
  </si>
  <si>
    <t>A20E2829</t>
  </si>
  <si>
    <t>E2829</t>
  </si>
  <si>
    <t>A19D2457</t>
  </si>
  <si>
    <t>D2457</t>
  </si>
  <si>
    <t>A18C2631</t>
  </si>
  <si>
    <t>F4029</t>
  </si>
  <si>
    <t>A20E2092</t>
  </si>
  <si>
    <t>F4030</t>
  </si>
  <si>
    <t>A19D3328</t>
  </si>
  <si>
    <t>D3328</t>
  </si>
  <si>
    <t>A19D2758</t>
  </si>
  <si>
    <t>D2758</t>
  </si>
  <si>
    <t>A19D2747</t>
  </si>
  <si>
    <t>D2747</t>
  </si>
  <si>
    <t>A19D3349</t>
  </si>
  <si>
    <t>D3349</t>
  </si>
  <si>
    <t>A19D3488</t>
  </si>
  <si>
    <t>D3488</t>
  </si>
  <si>
    <t>NMSU</t>
  </si>
  <si>
    <t>A19D2462</t>
  </si>
  <si>
    <t>D2462</t>
  </si>
  <si>
    <t>A19D2463</t>
  </si>
  <si>
    <t>D2463</t>
  </si>
  <si>
    <t>A19D2464</t>
  </si>
  <si>
    <t>D2464</t>
  </si>
  <si>
    <t>A19D2089</t>
  </si>
  <si>
    <t>D2089</t>
  </si>
  <si>
    <t>CPF</t>
  </si>
  <si>
    <t>A21F2021</t>
  </si>
  <si>
    <t>F2021</t>
  </si>
  <si>
    <t>ALTS</t>
  </si>
  <si>
    <t>A19D2578</t>
  </si>
  <si>
    <t>D2578</t>
  </si>
  <si>
    <t>DHSEM</t>
  </si>
  <si>
    <t>A19D2471</t>
  </si>
  <si>
    <t>D2471</t>
  </si>
  <si>
    <t>A20E2835</t>
  </si>
  <si>
    <t>E2835</t>
  </si>
  <si>
    <t>A19D3052</t>
  </si>
  <si>
    <t>D3052</t>
  </si>
  <si>
    <t>A19D3055</t>
  </si>
  <si>
    <t>D3055</t>
  </si>
  <si>
    <t>A21F2784</t>
  </si>
  <si>
    <t>F2784</t>
  </si>
  <si>
    <t>A19D3058</t>
  </si>
  <si>
    <t>D3058</t>
  </si>
  <si>
    <t>A21F2785</t>
  </si>
  <si>
    <t>F2785</t>
  </si>
  <si>
    <t>A19D2738</t>
  </si>
  <si>
    <t>D2738</t>
  </si>
  <si>
    <t>A19D2478</t>
  </si>
  <si>
    <t>D2478</t>
  </si>
  <si>
    <t>A19D3074</t>
  </si>
  <si>
    <t>D3074</t>
  </si>
  <si>
    <t>A19D3537</t>
  </si>
  <si>
    <t>D3537</t>
  </si>
  <si>
    <t>UNM</t>
  </si>
  <si>
    <t>A21F2794</t>
  </si>
  <si>
    <t>F2794</t>
  </si>
  <si>
    <t>A19D2085</t>
  </si>
  <si>
    <t>D2085</t>
  </si>
  <si>
    <t>A22G2894</t>
  </si>
  <si>
    <t>G2894</t>
  </si>
  <si>
    <t>A19D3364</t>
  </si>
  <si>
    <t>D3364</t>
  </si>
  <si>
    <t>A19D2599</t>
  </si>
  <si>
    <t>D2599</t>
  </si>
  <si>
    <t>A19D2592</t>
  </si>
  <si>
    <t>D2592</t>
  </si>
  <si>
    <t>A22G2900</t>
  </si>
  <si>
    <t>G2900</t>
  </si>
  <si>
    <t>A21F2803</t>
  </si>
  <si>
    <t>F2803</t>
  </si>
  <si>
    <t>A19D2594</t>
  </si>
  <si>
    <t>D2594</t>
  </si>
  <si>
    <t>A21F2436</t>
  </si>
  <si>
    <t>F2436</t>
  </si>
  <si>
    <t>A19D2625</t>
  </si>
  <si>
    <t>D2625</t>
  </si>
  <si>
    <t>A19D2596</t>
  </si>
  <si>
    <t>D2596</t>
  </si>
  <si>
    <t>A19D2602</t>
  </si>
  <si>
    <t>E4047</t>
  </si>
  <si>
    <t>A19D3366</t>
  </si>
  <si>
    <t>D3366</t>
  </si>
  <si>
    <t>A19D2606</t>
  </si>
  <si>
    <t>D2606</t>
  </si>
  <si>
    <t>A19D2597</t>
  </si>
  <si>
    <t>D2597</t>
  </si>
  <si>
    <t>A19D2603</t>
  </si>
  <si>
    <t>D2603</t>
  </si>
  <si>
    <t>A22G2907</t>
  </si>
  <si>
    <t>G2907</t>
  </si>
  <si>
    <t>A19D2609</t>
  </si>
  <si>
    <t>D2609</t>
  </si>
  <si>
    <t>A19D2612</t>
  </si>
  <si>
    <t>D2612</t>
  </si>
  <si>
    <t>A19D2614</t>
  </si>
  <si>
    <t>D2614</t>
  </si>
  <si>
    <t>A19D2615</t>
  </si>
  <si>
    <t>D2615</t>
  </si>
  <si>
    <t>A19D2601</t>
  </si>
  <si>
    <t>D2601</t>
  </si>
  <si>
    <t>A19D2038</t>
  </si>
  <si>
    <t>D2038</t>
  </si>
  <si>
    <t>A19D2616</t>
  </si>
  <si>
    <t>D2616</t>
  </si>
  <si>
    <t>The time of expenditure for the department of environment project in Subsection 67 of Section 26 of Chapter 277 of Laws 2019 to plan, design, purchase and construct improvements to the water system for the Timberon water and sanitation district in Otero county is extended through fiscal year 2025.</t>
  </si>
  <si>
    <t>The unexpended balance of up to one million five hundred thousand dollars ($1,500,000) of the appropriation to the department of environment originally authorized in Subsection 56 of Section 26 of Chapter 81 of Laws 2020 and reauthorized in Laws 2022, Chapter 52, Section 83 to plan, design, construct and improve contaminated water systems in Cloudcroft in Otero county shall not be expended for the original or reauthorized purpose but is changed to plan, design and construct improvements to contaminated water systems, including the PURe water project and improvements to the wastewater treatment plant, in Cloudcroft in Otero county.  The time of expenditure is extended through fiscal year 2025.</t>
  </si>
  <si>
    <t>A19D2675</t>
  </si>
  <si>
    <t>D2675</t>
  </si>
  <si>
    <t>A19D3374</t>
  </si>
  <si>
    <t>D3374</t>
  </si>
  <si>
    <t>A19D2668</t>
  </si>
  <si>
    <t>D2668</t>
  </si>
  <si>
    <t>A19D2621</t>
  </si>
  <si>
    <t>D2621</t>
  </si>
  <si>
    <t>A19D2622</t>
  </si>
  <si>
    <t>D2622</t>
  </si>
  <si>
    <t>A22G2354</t>
  </si>
  <si>
    <t>G2354</t>
  </si>
  <si>
    <t>A19D2624</t>
  </si>
  <si>
    <t>D2624</t>
  </si>
  <si>
    <t>A19D2591</t>
  </si>
  <si>
    <t>D2591</t>
  </si>
  <si>
    <t>A19D2628</t>
  </si>
  <si>
    <t>D2628</t>
  </si>
  <si>
    <t>A19D2632</t>
  </si>
  <si>
    <t>D2632</t>
  </si>
  <si>
    <t>A21F2030</t>
  </si>
  <si>
    <t>F2030</t>
  </si>
  <si>
    <t>A21F2814</t>
  </si>
  <si>
    <t>F2814</t>
  </si>
  <si>
    <t>A19D2634</t>
  </si>
  <si>
    <t>D2634</t>
  </si>
  <si>
    <t>A19D2493</t>
  </si>
  <si>
    <t>D2493</t>
  </si>
  <si>
    <t>A19D2494</t>
  </si>
  <si>
    <t>D2494</t>
  </si>
  <si>
    <t>A19D3549</t>
  </si>
  <si>
    <t>D3549</t>
  </si>
  <si>
    <t>NMBVI</t>
  </si>
  <si>
    <t>The time of expenditure for the department of transportation project in Subsection 35 of Section 40 of Chapter 277 of Laws 2019 to acquire rights of way for and to plan, design and construct improvements on paseo del Norte in Albuquerque in Bernalillo county is extended through fiscal year 2025.</t>
  </si>
  <si>
    <t>The time of expenditure for the Indian affairs department project in Subsection 9 of Section 31 of Chapter 277 of Laws 2019 to plan, design, construct and equip the Laguna K'awaika community center in the Pueblo of Laguna in Cibola county is extended through fiscal year 2025.</t>
  </si>
  <si>
    <t>The unexpended balance of the appropriation to the higher education department in Subsection 5 of Section 39 of Chapter 81 of Laws 2020 to replace the air handlers and for infrastructure improvements in Heidel hall, Watson hall and Mary Hagelstein hall at New Mexico junior college in Lea county shall not be expended for the original purpose but is changed to plan, design, construct, renovate, repair and equip the Mary Hagelstein instructional arts center at New Mexico junior college.</t>
  </si>
  <si>
    <t>The time of expenditure for the Indian affairs department project in Subsection 47 of Section 31 of Chapter 277 of Laws 2019 to plan, design and construct house wiring and power line extensions, including easements, rights of way and archaeological and environmental studies, in the Tsa-ya-toh chapter of the Navajo Nation in McKinley county is extended through fiscal year 2025.</t>
  </si>
  <si>
    <t>The time of expenditure for the Indian affairs department project in Subsection 36 of Section 31 of Chapter 277 of Laws 2019 to plan, design, construct and equip power line/solar systems, including environmental assessments, rights of way and archaeological clearances, in the Mexican Springs chapter of the Navajo Nation in McKinley county is extended through fiscal year 2025.</t>
  </si>
  <si>
    <t>The time of expenditure for the department of finance and administration project originally authorized in Subsection 2 of Section 28 of Chapter 277 of Laws 2019 to acquire the Piedra Lumbre visitors center from the United States forest service for the San Joaquin del Rio de Chama, Juan Bautista Baldez and Tierra Amarilla land grants-mercedes in Rio Arriba county and reauthorized in Laws 2020, Chapter 82, Section 66 to include planning, designing, renovating, repairing, constructing, furnishing and equipping, abatement and removal of asbestos, lead-based paint and other hazardous materials and demolition and disposal of existing structures at the visitors center is extended through fiscal year 2025.</t>
  </si>
  <si>
    <t>The time of expenditure for the Indian affairs department project in Subsection 93 of Section 31 of Chapter 277 of Laws 2019 to plan, design and construct power line extensions in the Tse'Daa'Kaan chapter of the Navajo Nation in San Juan county is extended through fiscal year 2025.</t>
  </si>
  <si>
    <t>UPPER LA PLATA DOMESTIC WATER CONSUMERS AND MUTUAL SEWAGE WATER COOPERATIVE TALLEY PARK RENOVATION--EXTEND TIME--GENERAL FUND.--</t>
  </si>
  <si>
    <t>The time of expenditure for the Indian affairs department project in Subsection 83 of Section 31 of Chapter 277 of Laws 2019 to plan, design and construct power lines in the Lake Valley chapter of the Navajo Nation in San Juan county is extended through fiscal year 2025.</t>
  </si>
  <si>
    <t>The unexpended balance of the appropriation to the Indian affairs department in Subsection 88 of Section 31 of Chapter 277 of Laws 2019 to plan, design and construct a community cemetery in the Tse Alnaozt'ii, or Sanostee, chapter of the Navajo Nation in San Juan county shall not be expended for the original purpose but is changed to plan, design, construct, upgrade, equip, purchase and install improvements, including heating, ventilation and air conditioning systems, to the Sanostee veterans' center gymnasium in the Tse Alnaozt'ii chapter of the Navajo Nation in San Juan county.  The time of expenditure is extended through fiscal year 2025.</t>
  </si>
  <si>
    <t>NASCHITTI CHAPTER POWER LINE INSTALL--EXTEND TIME--GENERAL FUND.--</t>
  </si>
  <si>
    <t>The time of expenditure for the Indian affairs department project in Subsection 85 of Section 31 of Chapter 277 of Laws 2019 to acquire rights of way and easements, to plan and design archaeological and environmental studies and to plan, design and construct power line extensions in the Naschitti chapter of the Navajo Nation in San Juan county is extended through fiscal year 2025.</t>
  </si>
  <si>
    <t>TIIS TSOH SIKAAD CHAPTER POWER LINE EXTENSION--EXTEND TIME--GENERAL FUND.--</t>
  </si>
  <si>
    <t>The time of expenditure for the Indian affairs department project in Subsection 92 of Section 31 of Chapter 277 of Laws 2019 to acquire easements and rights of way and to plan, design and construct a power line extension south of the Tiis Tsoh Sikaad chapter of the Navajo Nation in San Juan county is extended through fiscal year 2025.</t>
  </si>
  <si>
    <t>TOOH HALTSOOI CHAPTER POWER LINE EXTENSION--EXTEND TIME--GENERAL FUND.--</t>
  </si>
  <si>
    <t>The time of expenditure for the Indian affairs department project in Subsection 78 of Section 31 of Chapter 277 of Laws 2019 to acquire rights of way for and to plan, design and construct power line extensions, including archaeological and environmental studies, for the Tooh Haltsooi chapter of the Navajo Nation in McKinley county is extended through fiscal year 2025.</t>
  </si>
  <si>
    <t>The time of expenditure for the Indian affairs department project in Subsection 94 of Section 31 of Chapter 277 of Laws 2019 to plan, design, construct, furnish, equip and install improvements, including water and sewage systems, parking lot, accessibility and infrastructure, to the Toadlena/Two Grey Hills chapter of the Navajo Nation in San Juan county is extended through fiscal year 2025.</t>
  </si>
  <si>
    <t>The time of expenditure for the aging and long-term services department project in Subsection 47 of Section 4 of Chapter 277 of Laws 2019 to plan, design, construct, purchase, furnish, equip and install improvements, including heating, ventilation and air conditioning systems, electrical systems and accessibility, to the senior center in the Toadlena/Two Grey Hills chapter of the Navajo Nation in San Juan county is extended through fiscal year 2025.</t>
  </si>
  <si>
    <t>The time of expenditure for the interstate stream commission project in Subsection 39 of Section 33 of Chapter 277 of Laws 2019 to plan, design and construct improvements to los Trigos ditch in San Miguel county is extended through fiscal year 2025.</t>
  </si>
  <si>
    <t>The unexpended balance of the local government division project originally appropriated in Subsection 380 of Section 34 of Chapter 277 of Laws 2019 and reauthorized in Laws 2021, Chapter 139, Section 67 to plan, design, construct, purchase, renovate, furnish and equip a community building for a rural health clinic for the San Antonio de las Huertas land grant-merced in Sandoval county shall not be expended for the original or reauthorized purpose but is changed to plan, design, construct, purchase, renovate, furnish and equip a community building for the San Antonio de las Huertas land grant-merced. The time of expenditure is extended through fiscal year 2025.</t>
  </si>
  <si>
    <t>SANTA FE COUNTY ELDORADO FIRE STATION 4 DESIGN--CHANGE TO CONSTRUCT AND IMPROVE ELDORADO FIRE STATIONS--SEVERANCE TAX BONDS.--</t>
  </si>
  <si>
    <t>The time of expenditure for the department of military affairs project in Laws 2019, Chapter 277, Section 63 to plan, design, construct, renovate, purchase and install equipment, infrastructure improvements and repairs, including energy efficiency systems, to correct deficiencies at the New Mexico national guard military museum in Santa Fe in Santa Fe county is extended through fiscal year 2025.</t>
  </si>
  <si>
    <t>DEPARTMENT OF PUBLIC SAFETY EVIDENCE RECORDS AND CRIME LABORATORY CONSTRUCTION--EXTEND TIME--GENERAL FUND.--</t>
  </si>
  <si>
    <t>The time of expenditure for the spaceport authority project originally authorized in Subsection 54 of Section 5 of Chapter 73 of Laws 2018 and reauthorized in Item (64) of Section 5 of Chapter 271 of Laws 2019 and reauthorized in Laws 2020, Chapter 82, Section 95 for master planning and to plan, design, construct and equip a payload processing center, an information technology building and a visitor access control facility at spaceport America in Sierra county is extended through fiscal year 2025.</t>
  </si>
  <si>
    <t>The unexpended balance of the appropriation to the veterans' services department in Subsection 1 of Section 50 of Chapter 277 of Laws 2019 and reauthorized to the capital program fund in Laws 2020, Chapter 82, section 97 to plan, design, construct and equip improvements to the surveillance system at the New Mexico state veterans' home in Truth or Consequences in Sierra county shall not be expended for the original purpose but is changed to plan, design, construct, improve, renovate, repair, remediate, furnish and equip infrastructure at the New Mexico state veterans' home in Truth or Consequences in Sierra county.  The time of expenditure is extended through fiscal year 2025.</t>
  </si>
  <si>
    <t>DEPARTMENT OF MILITARY AFFAIRS GALLUP ARMORY IMPROVEMENTS AND REPAIRS--CHANGE TO PURCHASE AND INSTALL EQUIPMENT AT MILITARY FITNESS CENTERS STATEWIDE--EXTEND TIME--GENERAL FUND.--</t>
  </si>
  <si>
    <t>The time of expenditure for the economic development department project in Subsection 3 of Section 19 of Chapter 277 of Laws 2019 to plan, design and construct infrastructure improvements in mainstreet districts and local arts and cultural districts statewide is extended through fiscal year 2025.</t>
  </si>
  <si>
    <t>A19D3550</t>
  </si>
  <si>
    <t>D3550</t>
  </si>
  <si>
    <t>A20E2155</t>
  </si>
  <si>
    <t>G4081</t>
  </si>
  <si>
    <t>A19D2496</t>
  </si>
  <si>
    <t>D2496</t>
  </si>
  <si>
    <t>A19D2495</t>
  </si>
  <si>
    <t>D2495</t>
  </si>
  <si>
    <t>A19D2498</t>
  </si>
  <si>
    <t>D2498</t>
  </si>
  <si>
    <t>A19D3432</t>
  </si>
  <si>
    <t>D3432</t>
  </si>
  <si>
    <t>A19D2760</t>
  </si>
  <si>
    <t>D2760</t>
  </si>
  <si>
    <t>A19D2761</t>
  </si>
  <si>
    <t>D2761</t>
  </si>
  <si>
    <t>A19D2751</t>
  </si>
  <si>
    <t>D2751</t>
  </si>
  <si>
    <t>A19D2752</t>
  </si>
  <si>
    <t>D2752</t>
  </si>
  <si>
    <t>A19D3381</t>
  </si>
  <si>
    <t>D3381</t>
  </si>
  <si>
    <t>A19D3136</t>
  </si>
  <si>
    <t>E4061</t>
  </si>
  <si>
    <t>A21F2835</t>
  </si>
  <si>
    <t>F2835</t>
  </si>
  <si>
    <t>A20E2170</t>
  </si>
  <si>
    <t>E2170</t>
  </si>
  <si>
    <t>A19D2759</t>
  </si>
  <si>
    <t>D2759</t>
  </si>
  <si>
    <t>A19D3127</t>
  </si>
  <si>
    <t>D3127</t>
  </si>
  <si>
    <t>A19D3129</t>
  </si>
  <si>
    <t>D3129</t>
  </si>
  <si>
    <t>A19D2573</t>
  </si>
  <si>
    <t>E4064</t>
  </si>
  <si>
    <t>DFA</t>
  </si>
  <si>
    <t>A19D2649</t>
  </si>
  <si>
    <t>D2649</t>
  </si>
  <si>
    <t>A19D2423</t>
  </si>
  <si>
    <t>D2423</t>
  </si>
  <si>
    <t>A19D2763</t>
  </si>
  <si>
    <t>D2763</t>
  </si>
  <si>
    <t>A19D3386</t>
  </si>
  <si>
    <t>D3386</t>
  </si>
  <si>
    <t>A19D3141</t>
  </si>
  <si>
    <t>D3141</t>
  </si>
  <si>
    <t>A19D2671</t>
  </si>
  <si>
    <t>D2671</t>
  </si>
  <si>
    <t>A19D2056</t>
  </si>
  <si>
    <t>D2056</t>
  </si>
  <si>
    <t>A19D3387</t>
  </si>
  <si>
    <t>D3387</t>
  </si>
  <si>
    <t>A150949</t>
  </si>
  <si>
    <t>F4057</t>
  </si>
  <si>
    <t>A19D2657</t>
  </si>
  <si>
    <t>D2657</t>
  </si>
  <si>
    <t>A21F2852</t>
  </si>
  <si>
    <t>F2852</t>
  </si>
  <si>
    <t>A19D3389</t>
  </si>
  <si>
    <t>D3389</t>
  </si>
  <si>
    <t>A20E2684</t>
  </si>
  <si>
    <t>E2684</t>
  </si>
  <si>
    <t>A21F2856</t>
  </si>
  <si>
    <t>F2856</t>
  </si>
  <si>
    <t>A19D3143</t>
  </si>
  <si>
    <t>D3143</t>
  </si>
  <si>
    <t>A19D2658</t>
  </si>
  <si>
    <t>D2658</t>
  </si>
  <si>
    <t>A19D3144</t>
  </si>
  <si>
    <t>D3144</t>
  </si>
  <si>
    <t>A19D2661</t>
  </si>
  <si>
    <t>D2661</t>
  </si>
  <si>
    <t>A19D2665</t>
  </si>
  <si>
    <t>D2665</t>
  </si>
  <si>
    <t>A19D2666</t>
  </si>
  <si>
    <t>D2666</t>
  </si>
  <si>
    <r>
      <t>The time of expenditure for the department of transportation project originally authorized in Subsection 54 of Section 33 of Chapter 3 of Laws 2015 (1st S.S.) and reauthorized in Laws 2019, Chapter 280, Section</t>
    </r>
    <r>
      <rPr>
        <sz val="11"/>
        <color rgb="FFFF0000"/>
        <rFont val="Prestige 12 BT"/>
      </rPr>
      <t xml:space="preserve"> </t>
    </r>
    <r>
      <rPr>
        <strike/>
        <sz val="11"/>
        <color rgb="FFFF0000"/>
        <rFont val="Prestige 12 BT"/>
      </rPr>
      <t>1</t>
    </r>
    <r>
      <rPr>
        <sz val="11"/>
        <color rgb="FF000000"/>
        <rFont val="Prestige 12 BT"/>
      </rPr>
      <t>77 to construct the east Aztec arterial route in Aztec in San Juan county and for which the time of expenditure was extended in Laws 2021, Chapter 139, Section 59 is extended through fiscal year 2025.</t>
    </r>
  </si>
  <si>
    <t>A19D2663</t>
  </si>
  <si>
    <t>D2663</t>
  </si>
  <si>
    <t>A19D2655</t>
  </si>
  <si>
    <t>D2655</t>
  </si>
  <si>
    <t>A19D3435</t>
  </si>
  <si>
    <t>D3435</t>
  </si>
  <si>
    <t>A19D2669</t>
  </si>
  <si>
    <t>D2669</t>
  </si>
  <si>
    <t>A19D2667</t>
  </si>
  <si>
    <t>D2667</t>
  </si>
  <si>
    <t>A19D2670</t>
  </si>
  <si>
    <t>D2670</t>
  </si>
  <si>
    <t>A19D2656</t>
  </si>
  <si>
    <t>D2656</t>
  </si>
  <si>
    <t>The unexpended balance of the appropriation to the local government division in Subsection 97 of Section 30 of Chapter 53 of Laws 2022 to equip and furnish education and performance spaces, sound and lighting, storage and video computer technology for performance capture and archives for the national institute of Flamenco arts and education in Albuquerque in Bernalillo county shall not be expended for the original purpose but is changed to purchase equipment, appliances and information technology and to plan, design, construct, purchase, furnish, equip and improve buildings, infrastructure and outdoor education, arts and performance spaces at a flamenco facility in Bernalillo county.  The time of expenditure is extended through fiscal year 2025.</t>
  </si>
  <si>
    <t>The unexpended balance of the appropriation to the local government division in Subsection 68 of Section 29 of Chapter 138 of Laws 2021 to purchase and install equipment, including freezers, ovens, a blast chiller, information technology and related equipment and infrastructure, for a homebound and special needs meal delivery program in Albuquerque in Bernalillo county shall not be expended for the original purpose but is changed to purchase and install equipment, including information technology and related equipment and infrastructure, cooking equipment, white goods, appliances and storage equipment, for a homebound and special needs meal delivery program in Bernalillo county.</t>
  </si>
  <si>
    <t>SECOND STREET SOUTHWEST ROAD AND DRAIN IMPROVEMENTS--EXTEND TIME--GENERAL FUND.--</t>
  </si>
  <si>
    <t>The unexpended balance of the appropriation to the local government division in Subsection 126 of Section 34 of Chapter 277 of Laws 2019 to plan, design, construct and equip a living facility for youth in transition in Albuquerque in Bernalillo county shall not be expended for the original purpose but is changed to 	purchase a facility and to plan, design, construct, renovate, furnish and equip buildings and grounds, fencing and security infrastructure and to purchase and install information technology and related equipment at a youth transitional living facility in Albuquerque in Bernalillo county.  The time of expenditure is extended through fiscal year 2025.</t>
  </si>
  <si>
    <t>The unexpended balance of the appropriation to the board of regents of New Mexico state university in Subsection 19 of Section 46 of Chapter 277 of Laws 2019 to plan, design, construct and renovate the roof of the computer building at the Carlsbad branch campus of New Mexico state university in Eddy county shall not be expended for the original purpose but is appropriated to the higher education department to plan, design, construct and renovate the roof of a computer building at southeast New Mexico college in Carlsbad in Eddy county.  The time of expenditure is extended through fiscal year 2025.</t>
  </si>
  <si>
    <t>CASAS ADOBES MUTUAL DOMESTIC WATER CONSUMERS ASSOCIATION WATER SYSTEM IMPROVEMENT--EXTEND TIME--GENERAL FUND.--</t>
  </si>
  <si>
    <t>The time of expenditure for the local government division project in Subsection 257 of Section 34 of Chapter 277 of Laws 2019 to plan, design, purchase, construct and equip a veterans' memorial and park in Lovington in Lea county is extended through fiscal year 2025.</t>
  </si>
  <si>
    <t>MCKINLEY COUNTY HOSPITAL CORONAVIRUS DISEASE 2019 SURVIVORS' CLINIC CONSTRUCTION--CHANGE TO CONSTRUCT AND EQUIP IMPROVEMENTS AT HOSPITAL, CLINICS AND CENTERS--SEVERANCE TAX BONDS.--</t>
  </si>
  <si>
    <t>MCKINLEY COUNTY CORONAVIRUS DISEASE 2019 SURVIVORS' CLINIC ACQUISITION AND CONSTRUCTION--CHANGE TO IMPROVE A HOSPITAL, CLINICS AND CENTERS--SEVERANCE TAX BONDS.--</t>
  </si>
  <si>
    <t>NAVAJO NATION CODE TALKERS MUSEUM AND VETERANS' CENTER--CHANGE TO CONSTRUCT CODE TALKERS MUSEUM--EXTEND TIME--GENERAL FUND.--</t>
  </si>
  <si>
    <t>A19D2054</t>
  </si>
  <si>
    <t>D2054</t>
  </si>
  <si>
    <t>A19D2672</t>
  </si>
  <si>
    <t>D2672</t>
  </si>
  <si>
    <t>A19D2055</t>
  </si>
  <si>
    <t>D2055</t>
  </si>
  <si>
    <t>A19D2674</t>
  </si>
  <si>
    <t>D2674</t>
  </si>
  <si>
    <t>A19D2767</t>
  </si>
  <si>
    <t>D2767</t>
  </si>
  <si>
    <t>A19D2769</t>
  </si>
  <si>
    <t>D2769</t>
  </si>
  <si>
    <t>A19D2771</t>
  </si>
  <si>
    <t>D2771</t>
  </si>
  <si>
    <t>A19D2773</t>
  </si>
  <si>
    <t>D2773</t>
  </si>
  <si>
    <t>A19D2519</t>
  </si>
  <si>
    <t>D2519</t>
  </si>
  <si>
    <t>A21F2867</t>
  </si>
  <si>
    <t>F2867</t>
  </si>
  <si>
    <t>A22G2961</t>
  </si>
  <si>
    <t>G2961</t>
  </si>
  <si>
    <t>A19D2522</t>
  </si>
  <si>
    <t>D2522</t>
  </si>
  <si>
    <t>A19D2775</t>
  </si>
  <si>
    <t>D2775</t>
  </si>
  <si>
    <t>A19D2679</t>
  </si>
  <si>
    <t>D2679</t>
  </si>
  <si>
    <t>A19D2778</t>
  </si>
  <si>
    <t>D2778</t>
  </si>
  <si>
    <t>A22G2593</t>
  </si>
  <si>
    <t>G2593</t>
  </si>
  <si>
    <t>A19D3181</t>
  </si>
  <si>
    <t>F4065</t>
  </si>
  <si>
    <t>The time of expenditure for the Indian affairs department project in Subsection 87 of Section 31 of Chapter 277 of Laws 2019 to acquire easements and rights of way for and to plan, design and construct power lines to homes on the New Mexico side of the state line in the Mitten Rock area of the Red Valley chapter of the Navajo Nation in San Juan county is extended through fiscal year 2025.</t>
  </si>
  <si>
    <t>The time of expenditure for the Indian affairs department project in Subsection 77 of Section 31 of Chapter 277 of Laws 2019 to demolish and remove an existing facility and to plan, design and construct a judicial and public safety complex for the police department in Shiprock in San Juan county is extended through fiscal year 2025.</t>
  </si>
  <si>
    <t>The agency for up to five hundred thousand dollars ($500,000) of the unexpended balance of the interstate stream commission project in Subsection 38 of Section 29 of Chapter 53 of Laws 2022 to plan, design and construct water system improvements and remediation for las acequias de Placitas water cooperative in Sandoval county is changed to the department of the environment.</t>
  </si>
  <si>
    <t>UNIVERSITY OF NEW MEXICO-TAOS SITE AND INFRASTRUCTURE IMPROVEMENTS--EXTEND TIME--GENERAL FUND.--</t>
  </si>
  <si>
    <t>The unexpended balance of the appropriation to the local government division in Subsection 393 of Section 34 of Chapter 277 of Laws 2019 to plan, design, construct, furnish and equip Pojoaque fire station two in the area of Jacona and El Rancho in Santa Fe county shall not be expended for the original purpose but is changed to plan, design, construct, improve, furnish and equip fire stations in the Pojoaque fire district in Santa Fe county.  The time of expenditure is extended through fiscal year 2025.</t>
  </si>
  <si>
    <t>A19D3400</t>
  </si>
  <si>
    <t>D3400</t>
  </si>
  <si>
    <t>The time of expenditure for the department of transportation project in Subsection 131 of Section 40 of Chapter 277 of Laws 2019 to plan, design, construct, repair and improve the infrastructure for roads and storm drainage in Corrales in Sandoval county is extended through fiscal year 2025.</t>
  </si>
  <si>
    <t>A19D3401</t>
  </si>
  <si>
    <t>D3401</t>
  </si>
  <si>
    <t>A19D3180</t>
  </si>
  <si>
    <t>D3180</t>
  </si>
  <si>
    <t>A19D3182</t>
  </si>
  <si>
    <t>D3182</t>
  </si>
  <si>
    <t>A19D2691</t>
  </si>
  <si>
    <t>D2691</t>
  </si>
  <si>
    <t>A19D2786</t>
  </si>
  <si>
    <t>D2786</t>
  </si>
  <si>
    <t>A19D2783</t>
  </si>
  <si>
    <t>D2783</t>
  </si>
  <si>
    <t>A19D2788</t>
  </si>
  <si>
    <t>D2788</t>
  </si>
  <si>
    <t>A21F3056</t>
  </si>
  <si>
    <t>F3056</t>
  </si>
  <si>
    <t>A19D2791</t>
  </si>
  <si>
    <t>D2791</t>
  </si>
  <si>
    <t>A19D2547</t>
  </si>
  <si>
    <t>D2547</t>
  </si>
  <si>
    <t>A19D3185</t>
  </si>
  <si>
    <t>D3185</t>
  </si>
  <si>
    <t>A21F2891</t>
  </si>
  <si>
    <t>F2891</t>
  </si>
  <si>
    <t>A19D2785</t>
  </si>
  <si>
    <t>D2785</t>
  </si>
  <si>
    <t>A19D2787</t>
  </si>
  <si>
    <t>D2787</t>
  </si>
  <si>
    <t>A19D2790</t>
  </si>
  <si>
    <t>D2790</t>
  </si>
  <si>
    <t>A19D3406</t>
  </si>
  <si>
    <t>D3406</t>
  </si>
  <si>
    <t>A21F2896</t>
  </si>
  <si>
    <t>F2896</t>
  </si>
  <si>
    <t>A22G2417</t>
  </si>
  <si>
    <t>G2417</t>
  </si>
  <si>
    <t>A19D3200</t>
  </si>
  <si>
    <t>D3200</t>
  </si>
  <si>
    <t>A19D2703</t>
  </si>
  <si>
    <t>D2703</t>
  </si>
  <si>
    <t>A19D2704</t>
  </si>
  <si>
    <t>D2704</t>
  </si>
  <si>
    <t>A19D2705</t>
  </si>
  <si>
    <t>D2705</t>
  </si>
  <si>
    <t>A19D2706</t>
  </si>
  <si>
    <t>D2706</t>
  </si>
  <si>
    <t>A19D2707</t>
  </si>
  <si>
    <t>D2707</t>
  </si>
  <si>
    <t>A20E2732</t>
  </si>
  <si>
    <t>E2732</t>
  </si>
  <si>
    <t>A22G2032</t>
  </si>
  <si>
    <t>G2032</t>
  </si>
  <si>
    <t>A19D3568</t>
  </si>
  <si>
    <t>D3568</t>
  </si>
  <si>
    <t>MAD</t>
  </si>
  <si>
    <t>CBRF</t>
  </si>
  <si>
    <t>A19D2097</t>
  </si>
  <si>
    <t>D2097</t>
  </si>
  <si>
    <t>A19D2141</t>
  </si>
  <si>
    <t>D2141</t>
  </si>
  <si>
    <t>A19D3202</t>
  </si>
  <si>
    <t>D3202</t>
  </si>
  <si>
    <t>A19D3208</t>
  </si>
  <si>
    <t>D3208</t>
  </si>
  <si>
    <t>A19D3443</t>
  </si>
  <si>
    <t>D3443</t>
  </si>
  <si>
    <t>A21F3202</t>
  </si>
  <si>
    <t>F3202</t>
  </si>
  <si>
    <t>A19D3410</t>
  </si>
  <si>
    <t>D3410</t>
  </si>
  <si>
    <t>A19D2793</t>
  </si>
  <si>
    <t>D2793</t>
  </si>
  <si>
    <t>A19D3267</t>
  </si>
  <si>
    <t>F4077</t>
  </si>
  <si>
    <t>NMSA</t>
  </si>
  <si>
    <t>A19D3578</t>
  </si>
  <si>
    <t>D3578</t>
  </si>
  <si>
    <t>ZC5554</t>
  </si>
  <si>
    <t>E4093</t>
  </si>
  <si>
    <t>A19D3547</t>
  </si>
  <si>
    <t>E4095</t>
  </si>
  <si>
    <t>A19D2794</t>
  </si>
  <si>
    <t>D2794</t>
  </si>
  <si>
    <t>A19D3465</t>
  </si>
  <si>
    <t>D3465</t>
  </si>
  <si>
    <t>NMIMT</t>
  </si>
  <si>
    <t>A19D3216</t>
  </si>
  <si>
    <t>D3216</t>
  </si>
  <si>
    <t>A19D2095</t>
  </si>
  <si>
    <t>D2095</t>
  </si>
  <si>
    <t>A19D2099</t>
  </si>
  <si>
    <t>D2099</t>
  </si>
  <si>
    <t>A22G2040</t>
  </si>
  <si>
    <t>G2040</t>
  </si>
  <si>
    <t>A22G2042</t>
  </si>
  <si>
    <t>G2042</t>
  </si>
  <si>
    <t>A19D2086</t>
  </si>
  <si>
    <t>D2086</t>
  </si>
  <si>
    <t>A19D3262</t>
  </si>
  <si>
    <t>D3262</t>
  </si>
  <si>
    <t>A19D3564</t>
  </si>
  <si>
    <t>D3564</t>
  </si>
  <si>
    <t>DOIT</t>
  </si>
  <si>
    <t>ERRF</t>
  </si>
  <si>
    <t>A19D2729</t>
  </si>
  <si>
    <t>D2729</t>
  </si>
  <si>
    <t>A19D2795</t>
  </si>
  <si>
    <t>D2795</t>
  </si>
  <si>
    <t>A19D2142</t>
  </si>
  <si>
    <t>D2142</t>
  </si>
  <si>
    <t>A21F2275</t>
  </si>
  <si>
    <t>F2275</t>
  </si>
  <si>
    <t>A21F3213</t>
  </si>
  <si>
    <t>F3213</t>
  </si>
  <si>
    <t>PSCOF</t>
  </si>
  <si>
    <t>A19D3555</t>
  </si>
  <si>
    <t>D3555</t>
  </si>
  <si>
    <t>WPF</t>
  </si>
  <si>
    <t>A19D2731</t>
  </si>
  <si>
    <t>D2731</t>
  </si>
  <si>
    <t>A19D2106</t>
  </si>
  <si>
    <t>D2106</t>
  </si>
  <si>
    <t>A19D2799</t>
  </si>
  <si>
    <t>D2799</t>
  </si>
  <si>
    <t>A19D2143</t>
  </si>
  <si>
    <t>D2143</t>
  </si>
  <si>
    <t>A19D3228</t>
  </si>
  <si>
    <t>D3228</t>
  </si>
  <si>
    <t>A22G3031</t>
  </si>
  <si>
    <t>G3031</t>
  </si>
  <si>
    <t>A19D3413</t>
  </si>
  <si>
    <t>D3413</t>
  </si>
  <si>
    <t>A22G2289</t>
  </si>
  <si>
    <t>G2289</t>
  </si>
  <si>
    <t>A19D3414</t>
  </si>
  <si>
    <t>D3414</t>
  </si>
  <si>
    <t>A19D3415</t>
  </si>
  <si>
    <t>D3415</t>
  </si>
  <si>
    <t>A19D3541</t>
  </si>
  <si>
    <t>D3541</t>
  </si>
  <si>
    <t>A19D2723</t>
  </si>
  <si>
    <t>D2723</t>
  </si>
  <si>
    <t>A19D2077</t>
  </si>
  <si>
    <t>D2077</t>
  </si>
  <si>
    <t>A19D2555</t>
  </si>
  <si>
    <t>D2555</t>
  </si>
  <si>
    <t>A19D2801</t>
  </si>
  <si>
    <t>D2801</t>
  </si>
  <si>
    <t>A19D3418</t>
  </si>
  <si>
    <t>D3418</t>
  </si>
  <si>
    <t>A19D3028</t>
  </si>
  <si>
    <t>D3028</t>
  </si>
  <si>
    <t>A19D2466</t>
  </si>
  <si>
    <t>D2466</t>
  </si>
  <si>
    <t>A19D3194</t>
  </si>
  <si>
    <t>D3194</t>
  </si>
  <si>
    <t>SENMC</t>
  </si>
  <si>
    <t>The location for the department of transportation project in Subsection 10 of Section 38 of Chapter 81 of Laws 2020 to plan, design, construct, equip and install street lights at the intersection of Dennis Chavez boulevard and Condershire drive SW in Albuquerque in Bernalillo county is Bernalillo county.  The time of expenditure is extended through fiscal year 2025.</t>
  </si>
  <si>
    <t>ALBUQUERQUE FIRE STATION 23 CONSTRUCTION--CHANGE TO CONSTRUCT A FIRE STATION--SEVERANCE TAX BONDS.--</t>
  </si>
  <si>
    <t>ALBUQUERQUE HOLOCAUST AND INTOLERANCE MUSEUM--EXTEND TIME--GENERAL FUND.--</t>
  </si>
  <si>
    <t>The time of expenditure for the department of transportation project in Subsection 2 of Section 40 of Chapter 277 of Laws 2019 to plan, design and construct drainage improvements to Sunset road SW between Neetsie drive and Gonzales road in the south valley area of Bernalillo county is extended through fiscal year 2025.</t>
  </si>
  <si>
    <t>The unexpended balance of the appropriation to the Indian affairs department originally authorized in Subsection 24 of Section 31 of Chapter 277 of Laws 2019 and reauthorized to the aging and long-term services department in Laws 2020, Chapter 82, Section 49 to plan, design and construct a senior center in the Casamero Lake chapter of the Navajo Nation shall not be expended for the original or reauthorized purpose but is changed to plan, design, construct, furnish and equip improvements to the senior center in the Casamero Lake chapter.  The time of expenditure is extended through fiscal year 2025.</t>
  </si>
  <si>
    <t>SAN MIGUEL COMMUNITY DITCH PIPE LINE CONSTRUCTION--EXTEND TIME--GENERAL FUND.--</t>
  </si>
  <si>
    <t>PUEBLO OF TAOS SENIOR DAYCARE FACILITY CONSTRUCTION--EXTEND TIME--GENERAL FUND.--</t>
  </si>
  <si>
    <t>The time of expenditure for the aging and long-term services department project in Subsection 69 of Section 4 of Chapter 277 of Laws 2019 to acquire easements and rights of way for and to plan, design, construct and equip a senior daycare facility in the Pueblo of Taos in Taos county is extended through fiscal year 2025.</t>
  </si>
  <si>
    <t>The time of expenditure for the department of transportation project in Subsection 3 of Section 40 of Chapter 277 of Laws 2019 to plan, design and construct phase 2 improvements, including drainage, sidewalk and improvements to comply with the federal Americans with Disabilities Act of 1990, to Second street SW in Bernalillo county is extended through fiscal year 2025.</t>
  </si>
  <si>
    <t>The local government division project in Subsection 29 of Section 30 of Chapter 53 of Laws 2022 to plan, design, construct, furnish, equip, install and renovate a building for a community services facility in Bernalillo county may include the purchase of property and equipment.</t>
  </si>
  <si>
    <t>The unexpended balance of the appropriation to the local government division in Subsection 244 of Section 29 of Chapter 138 of Laws 2021 to acquire property, easements and rights of way and to plan, design and construct a coronavirus disease 2019 survivors' clinic in McKinley county shall not be expended for the original purpose but is changed to design, construct and equip building improvements and infrastructure at Rehoboth McKinley Christian hospital, clinics and centers, including the birthing unit, in McKinley county.</t>
  </si>
  <si>
    <t>The unexpended balance of the appropriation to the local government division in Subsection 342 of Section 34 of Chapter 277 of Laws 2019 to plan, design, construct, renovate and equip the pediatric unit, including relocation, room expansions and bathroom facilities improvements, for the San Juan regional medical center in Farmington in San Juan county shall not be expended for the original purpose but is changed to plan, design, construct, renovate and equip the women's inpatient and childbirth unit, including room expansions and bathroom facilities improvements, at the San Juan regional medical center in Farmington in San Juan county.  The time of expenditure is extended through fiscal year 2025.</t>
  </si>
  <si>
    <t>The time of expenditure for the local government division project in Subsection 399 of Section 34 of Chapter 277 of Laws 2019 to plan, design, construct, purchase, equip and upgrade the Oscar Huber memorial ballpark in Madrid in Santa Fe county is extended through fiscal year 2025.</t>
  </si>
  <si>
    <t>The unexpended balance of the appropriation to the capital program fund in Subsection 14 of Section 8 of Chapter 53 of Laws 2022 to acquire, plan, design, construct, renovate, equip and furnish sub-acute residential facilities for the children, youth and families department statewide shall not be expended for the original purpose but is changed to acquire property and to plan, design, construct, renovate, equip and furnish therapeutic group homes for the children, youth and families department.</t>
  </si>
  <si>
    <t>PV</t>
  </si>
  <si>
    <t>Veto</t>
  </si>
  <si>
    <t>A19D2930</t>
  </si>
  <si>
    <t>D2930</t>
  </si>
  <si>
    <r>
      <t>RED VALLEY CHAPTER MITTEN ROCK POWER LINE CONSTRUCT--EXTEND TIME--GE</t>
    </r>
    <r>
      <rPr>
        <strike/>
        <sz val="11"/>
        <color rgb="FFFF0000"/>
        <rFont val="Prestige 12 BT"/>
      </rPr>
      <t>4</t>
    </r>
    <r>
      <rPr>
        <sz val="11"/>
        <color rgb="FF000000"/>
        <rFont val="Prestige 12 BT"/>
      </rPr>
      <t>NERAL FUND.--</t>
    </r>
  </si>
  <si>
    <t>H4001</t>
  </si>
  <si>
    <t>H4002</t>
  </si>
  <si>
    <t>H4003</t>
  </si>
  <si>
    <t>H4004</t>
  </si>
  <si>
    <t>H4005</t>
  </si>
  <si>
    <t>H4006</t>
  </si>
  <si>
    <t>H4007</t>
  </si>
  <si>
    <t>H4008</t>
  </si>
  <si>
    <t>H4009</t>
  </si>
  <si>
    <t>H4010</t>
  </si>
  <si>
    <t>H4011</t>
  </si>
  <si>
    <t>H4012</t>
  </si>
  <si>
    <t>H4013</t>
  </si>
  <si>
    <t>H4014</t>
  </si>
  <si>
    <t>H4015</t>
  </si>
  <si>
    <t>H4016</t>
  </si>
  <si>
    <t>H4017</t>
  </si>
  <si>
    <t>H4018</t>
  </si>
  <si>
    <t>H4019</t>
  </si>
  <si>
    <t>H4020</t>
  </si>
  <si>
    <t>H4021</t>
  </si>
  <si>
    <t>H4022</t>
  </si>
  <si>
    <t>H4023</t>
  </si>
  <si>
    <t>H4024</t>
  </si>
  <si>
    <t>H4025</t>
  </si>
  <si>
    <t>H4026</t>
  </si>
  <si>
    <t>H4027</t>
  </si>
  <si>
    <t>H4028</t>
  </si>
  <si>
    <t>H4029</t>
  </si>
  <si>
    <t>H4030</t>
  </si>
  <si>
    <t>H4031</t>
  </si>
  <si>
    <t>H4032</t>
  </si>
  <si>
    <t>H4033</t>
  </si>
  <si>
    <t>H4034</t>
  </si>
  <si>
    <t>H4035</t>
  </si>
  <si>
    <t>H4036</t>
  </si>
  <si>
    <t>H4037</t>
  </si>
  <si>
    <t>H4038</t>
  </si>
  <si>
    <t>H4039</t>
  </si>
  <si>
    <t>H4040</t>
  </si>
  <si>
    <t>H4041</t>
  </si>
  <si>
    <t>H4042</t>
  </si>
  <si>
    <t>H4043</t>
  </si>
  <si>
    <t>H4044</t>
  </si>
  <si>
    <t>H4045</t>
  </si>
  <si>
    <t>H4046</t>
  </si>
  <si>
    <t>H4047</t>
  </si>
  <si>
    <t>H4048</t>
  </si>
  <si>
    <t>H4049</t>
  </si>
  <si>
    <t>H4050</t>
  </si>
  <si>
    <t>H4051</t>
  </si>
  <si>
    <t>H4052</t>
  </si>
  <si>
    <t>H4053</t>
  </si>
  <si>
    <t>H4054</t>
  </si>
  <si>
    <t>H4055</t>
  </si>
  <si>
    <t>H4056</t>
  </si>
  <si>
    <t>H4057</t>
  </si>
  <si>
    <t>H4058</t>
  </si>
  <si>
    <t>H4059</t>
  </si>
  <si>
    <t>H4060</t>
  </si>
  <si>
    <t>H4061</t>
  </si>
  <si>
    <t>H4062</t>
  </si>
  <si>
    <t>H4063</t>
  </si>
  <si>
    <t>H4064</t>
  </si>
  <si>
    <t>H4065</t>
  </si>
  <si>
    <t>H4066</t>
  </si>
  <si>
    <t>H4067</t>
  </si>
  <si>
    <t>H4068</t>
  </si>
  <si>
    <t>H4069</t>
  </si>
  <si>
    <t>H4070</t>
  </si>
  <si>
    <t>H4071</t>
  </si>
  <si>
    <t>H4072</t>
  </si>
  <si>
    <t>H4073</t>
  </si>
  <si>
    <t>H4074</t>
  </si>
  <si>
    <t>H4075</t>
  </si>
  <si>
    <t>H4076</t>
  </si>
  <si>
    <t>H4077</t>
  </si>
  <si>
    <t>H4078</t>
  </si>
  <si>
    <t>H4079</t>
  </si>
  <si>
    <t>H4080</t>
  </si>
  <si>
    <t>H4081</t>
  </si>
  <si>
    <t>H4082</t>
  </si>
  <si>
    <t>H4083</t>
  </si>
  <si>
    <t>H4084</t>
  </si>
  <si>
    <t>H4085</t>
  </si>
  <si>
    <t>H4086</t>
  </si>
  <si>
    <t>H4087</t>
  </si>
  <si>
    <t>H4088</t>
  </si>
  <si>
    <t>H4089</t>
  </si>
  <si>
    <t>H4090</t>
  </si>
  <si>
    <t>H4091</t>
  </si>
  <si>
    <t>H4092</t>
  </si>
  <si>
    <t>H4093</t>
  </si>
  <si>
    <t>H4094</t>
  </si>
  <si>
    <t>H4095</t>
  </si>
  <si>
    <t>H4096</t>
  </si>
  <si>
    <t>H4097</t>
  </si>
  <si>
    <t>H4098</t>
  </si>
  <si>
    <t>H4099</t>
  </si>
  <si>
    <t>H4100</t>
  </si>
  <si>
    <t>H4101</t>
  </si>
  <si>
    <t>H4102</t>
  </si>
  <si>
    <t>H4103</t>
  </si>
  <si>
    <t>H4104</t>
  </si>
  <si>
    <t>H4105</t>
  </si>
  <si>
    <t>H4106</t>
  </si>
  <si>
    <t>H4107</t>
  </si>
  <si>
    <t>H4108</t>
  </si>
  <si>
    <t>H4109</t>
  </si>
  <si>
    <t>H4110</t>
  </si>
  <si>
    <t>H4111</t>
  </si>
  <si>
    <t>H4112</t>
  </si>
  <si>
    <t>H4113</t>
  </si>
  <si>
    <t>H4114</t>
  </si>
  <si>
    <t>H4115</t>
  </si>
  <si>
    <t>H4116</t>
  </si>
  <si>
    <t>H4117</t>
  </si>
  <si>
    <t>H4118</t>
  </si>
  <si>
    <t>H4119</t>
  </si>
  <si>
    <t>H4120</t>
  </si>
  <si>
    <t>H4121</t>
  </si>
  <si>
    <t>H4122</t>
  </si>
  <si>
    <t>H4123</t>
  </si>
  <si>
    <t>H4124</t>
  </si>
  <si>
    <t>H4125</t>
  </si>
  <si>
    <t>H4126</t>
  </si>
  <si>
    <t>H4127</t>
  </si>
  <si>
    <t>H4128</t>
  </si>
  <si>
    <t>H4129</t>
  </si>
  <si>
    <t>H4130</t>
  </si>
  <si>
    <t>H4131</t>
  </si>
  <si>
    <t>H4132</t>
  </si>
  <si>
    <t>H4133</t>
  </si>
  <si>
    <t>H4134</t>
  </si>
  <si>
    <t>H4135</t>
  </si>
  <si>
    <t>H4136</t>
  </si>
  <si>
    <t>H4137</t>
  </si>
  <si>
    <t>H4138</t>
  </si>
  <si>
    <t>H4139</t>
  </si>
  <si>
    <t>H4140</t>
  </si>
  <si>
    <t>H4141</t>
  </si>
  <si>
    <t>H4142</t>
  </si>
  <si>
    <t>H4143</t>
  </si>
  <si>
    <t>H4144</t>
  </si>
  <si>
    <t>H4145</t>
  </si>
  <si>
    <t>H4146</t>
  </si>
  <si>
    <t>H4147</t>
  </si>
  <si>
    <t>H4148</t>
  </si>
  <si>
    <t>H4149</t>
  </si>
  <si>
    <t>H4150</t>
  </si>
  <si>
    <t>H4151</t>
  </si>
  <si>
    <t>H4152</t>
  </si>
  <si>
    <t>H4153</t>
  </si>
  <si>
    <t>H4154</t>
  </si>
  <si>
    <t>H4155</t>
  </si>
  <si>
    <t>H4156</t>
  </si>
  <si>
    <t>H4157</t>
  </si>
  <si>
    <t>H4158</t>
  </si>
  <si>
    <t>H4159</t>
  </si>
  <si>
    <t>H4160</t>
  </si>
  <si>
    <t>H4161</t>
  </si>
  <si>
    <t>H4162</t>
  </si>
  <si>
    <t>H4163</t>
  </si>
  <si>
    <t>H4164</t>
  </si>
  <si>
    <t>H4165</t>
  </si>
  <si>
    <t>H4166</t>
  </si>
  <si>
    <t>H4167</t>
  </si>
  <si>
    <t>H4168</t>
  </si>
  <si>
    <t>H4169</t>
  </si>
  <si>
    <t>H4170</t>
  </si>
  <si>
    <t>H4171</t>
  </si>
  <si>
    <t>H4172</t>
  </si>
  <si>
    <t>H4173</t>
  </si>
  <si>
    <t>H4174</t>
  </si>
  <si>
    <t>H4175</t>
  </si>
  <si>
    <t>H4176</t>
  </si>
  <si>
    <t>H4177</t>
  </si>
  <si>
    <t>H4178</t>
  </si>
  <si>
    <t>H4179</t>
  </si>
  <si>
    <t>H4180</t>
  </si>
  <si>
    <t>H4181</t>
  </si>
  <si>
    <t>H4182</t>
  </si>
  <si>
    <t>H4183</t>
  </si>
  <si>
    <t>H4184</t>
  </si>
  <si>
    <t>H4185</t>
  </si>
  <si>
    <t>H4186</t>
  </si>
  <si>
    <t>H4187</t>
  </si>
  <si>
    <t>H4188</t>
  </si>
  <si>
    <t>H4189</t>
  </si>
  <si>
    <t>H4190</t>
  </si>
  <si>
    <t>H4191</t>
  </si>
  <si>
    <t>H4192</t>
  </si>
  <si>
    <t>H4193</t>
  </si>
  <si>
    <t>H4194</t>
  </si>
  <si>
    <t>H4195</t>
  </si>
  <si>
    <t>H4196</t>
  </si>
  <si>
    <t>H4197</t>
  </si>
  <si>
    <t>H4198</t>
  </si>
  <si>
    <t>H4199</t>
  </si>
  <si>
    <t>H4200</t>
  </si>
  <si>
    <t>H4201</t>
  </si>
  <si>
    <t>H4202</t>
  </si>
  <si>
    <t>H4203</t>
  </si>
  <si>
    <t>H4204</t>
  </si>
  <si>
    <t>H4205</t>
  </si>
  <si>
    <t>H4206</t>
  </si>
  <si>
    <t>H4207</t>
  </si>
  <si>
    <t>H4208</t>
  </si>
  <si>
    <t>H4209</t>
  </si>
  <si>
    <t>H4210</t>
  </si>
  <si>
    <t>H4211</t>
  </si>
  <si>
    <t>H4212</t>
  </si>
  <si>
    <t>H4213</t>
  </si>
  <si>
    <t>H4214</t>
  </si>
  <si>
    <t>H4215</t>
  </si>
  <si>
    <t>H4216</t>
  </si>
  <si>
    <t>H4217</t>
  </si>
  <si>
    <t>H4218</t>
  </si>
  <si>
    <t>H4219</t>
  </si>
  <si>
    <t>H4220</t>
  </si>
  <si>
    <t>H4221</t>
  </si>
  <si>
    <t>H4222</t>
  </si>
  <si>
    <t>H4223</t>
  </si>
  <si>
    <t>H4224</t>
  </si>
  <si>
    <t>H4225</t>
  </si>
  <si>
    <t>H4226</t>
  </si>
  <si>
    <t>H4227</t>
  </si>
  <si>
    <t>H4228</t>
  </si>
  <si>
    <t>H4229</t>
  </si>
  <si>
    <t>H4230</t>
  </si>
  <si>
    <t>H4231</t>
  </si>
  <si>
    <t>H4232</t>
  </si>
  <si>
    <t>H4233</t>
  </si>
  <si>
    <t>H4234</t>
  </si>
  <si>
    <t>H4235</t>
  </si>
  <si>
    <t>H4236</t>
  </si>
  <si>
    <t>H4237</t>
  </si>
  <si>
    <t>H4238</t>
  </si>
  <si>
    <t>H4239</t>
  </si>
  <si>
    <t>H4240</t>
  </si>
  <si>
    <t>H4241</t>
  </si>
  <si>
    <t>H4242</t>
  </si>
  <si>
    <t>H4243</t>
  </si>
  <si>
    <t>H4244</t>
  </si>
  <si>
    <t>H4245</t>
  </si>
  <si>
    <t>H4246</t>
  </si>
  <si>
    <t>H4247</t>
  </si>
  <si>
    <t>H4248</t>
  </si>
  <si>
    <t>H4249</t>
  </si>
  <si>
    <t>H4250</t>
  </si>
  <si>
    <t>H4251</t>
  </si>
  <si>
    <t>H4252</t>
  </si>
  <si>
    <t>H4253</t>
  </si>
  <si>
    <t>H4254</t>
  </si>
  <si>
    <t>H4255</t>
  </si>
  <si>
    <t>H4256</t>
  </si>
  <si>
    <t>H4257</t>
  </si>
  <si>
    <t>H4258</t>
  </si>
  <si>
    <t>H4259</t>
  </si>
  <si>
    <t>H4260</t>
  </si>
  <si>
    <t>H4261</t>
  </si>
  <si>
    <t>H4262</t>
  </si>
  <si>
    <t>H4263</t>
  </si>
  <si>
    <t>H4264</t>
  </si>
  <si>
    <t>H4265</t>
  </si>
  <si>
    <t>H4266</t>
  </si>
  <si>
    <t>H4267</t>
  </si>
  <si>
    <t>H4268</t>
  </si>
  <si>
    <t>H4269</t>
  </si>
  <si>
    <t>H4270</t>
  </si>
  <si>
    <t>H4271</t>
  </si>
  <si>
    <t>H4272</t>
  </si>
  <si>
    <t>H4273</t>
  </si>
  <si>
    <t>H4274</t>
  </si>
  <si>
    <t>H4275</t>
  </si>
  <si>
    <t>H4276</t>
  </si>
  <si>
    <t>H4277</t>
  </si>
  <si>
    <t>H4278</t>
  </si>
  <si>
    <t>H4279</t>
  </si>
  <si>
    <t>H4280</t>
  </si>
  <si>
    <t>H4281</t>
  </si>
  <si>
    <t>H4282</t>
  </si>
  <si>
    <t>H4283</t>
  </si>
  <si>
    <t>H4284</t>
  </si>
  <si>
    <t>H4285</t>
  </si>
  <si>
    <t>H4286</t>
  </si>
  <si>
    <t>H4287</t>
  </si>
  <si>
    <t>H4288</t>
  </si>
  <si>
    <t>H4289</t>
  </si>
  <si>
    <t>H4290</t>
  </si>
  <si>
    <t>H4291</t>
  </si>
  <si>
    <t>H4292</t>
  </si>
  <si>
    <t>H4293</t>
  </si>
  <si>
    <t>H4294</t>
  </si>
  <si>
    <t>H4295</t>
  </si>
  <si>
    <t>H4296</t>
  </si>
  <si>
    <t>H4297</t>
  </si>
  <si>
    <t>H4298</t>
  </si>
  <si>
    <t>H4299</t>
  </si>
  <si>
    <t>H4300</t>
  </si>
  <si>
    <t>H4301</t>
  </si>
  <si>
    <t>H4302</t>
  </si>
  <si>
    <t>H4303</t>
  </si>
  <si>
    <t>H4304</t>
  </si>
  <si>
    <t>F2818</t>
  </si>
  <si>
    <t>A21F2818</t>
  </si>
  <si>
    <t>A19D3305</t>
  </si>
  <si>
    <t>D3305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</si>
</sst>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43" formatCode="_(* #,##0.00_);_(* \(#,##0.00\);_(* &quot;-&quot;??_);_(@_)"/>
  </numFmts>
  <fonts count="12">
    <font>
      <sz val="11"/>
      <color theme="1"/>
      <name val="Calibri"/>
      <family val="2"/>
      <scheme val="minor"/>
    </font>
    <font>
      <sz val="11"/>
      <color theme="1"/>
      <name val="Calibri"/>
      <family val="2"/>
      <scheme val="minor"/>
    </font>
    <font>
      <b/>
      <sz val="11"/>
      <color rgb="FF000000"/>
      <name val="Calibri"/>
      <family val="2"/>
    </font>
    <font>
      <b/>
      <sz val="11"/>
      <color theme="0"/>
      <name val="Calibri"/>
      <family val="2"/>
    </font>
    <font>
      <sz val="11"/>
      <color rgb="FF000000"/>
      <name val="Prestige 12 BT"/>
    </font>
    <font>
      <sz val="8"/>
      <name val="Calibri"/>
      <family val="2"/>
      <scheme val="minor"/>
    </font>
    <font>
      <strike/>
      <sz val="11"/>
      <color rgb="FFFF0000"/>
      <name val="Prestige 12 BT"/>
    </font>
    <font>
      <b/>
      <sz val="11"/>
      <color rgb="FF000000"/>
      <name val="Calibri"/>
      <family val="2"/>
      <scheme val="minor"/>
    </font>
    <font>
      <sz val="11"/>
      <color rgb="FF000000"/>
      <name val="Calibri"/>
      <family val="2"/>
      <scheme val="minor"/>
    </font>
    <font>
      <sz val="11"/>
      <color rgb="FFFF0000"/>
      <name val="Prestige 12 BT"/>
    </font>
    <font>
      <sz val="11"/>
      <name val="Prestige 12 BT"/>
    </font>
    <font>
      <sz val="11"/>
      <color theme="1"/>
      <name val="Prestige 12 BT"/>
    </font>
  </fonts>
  <fills count="5">
    <fill>
      <patternFill patternType="none"/>
    </fill>
    <fill>
      <patternFill patternType="gray125"/>
    </fill>
    <fill>
      <patternFill patternType="solid">
        <fgColor rgb="FFC0C0C0"/>
        <bgColor rgb="FFC0C0C0"/>
      </patternFill>
    </fill>
    <fill>
      <patternFill patternType="solid">
        <fgColor theme="3" tint="0.39997558519241921"/>
        <bgColor rgb="FFC0C0C0"/>
      </patternFill>
    </fill>
    <fill>
      <patternFill patternType="solid">
        <fgColor theme="0" tint="-0.249977111117893"/>
        <bgColor rgb="FFC0C0C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0">
    <xf numFmtId="0" fontId="0" fillId="0" borderId="0" xfId="0"/>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2" fillId="4" borderId="1" xfId="0" applyFont="1" applyFill="1" applyBorder="1" applyAlignment="1">
      <alignment horizontal="left" vertical="top" wrapText="1"/>
    </xf>
    <xf numFmtId="14" fontId="0" fillId="0" borderId="0" xfId="0" applyNumberFormat="1"/>
    <xf numFmtId="14" fontId="2" fillId="2" borderId="1" xfId="0" applyNumberFormat="1" applyFont="1" applyFill="1" applyBorder="1" applyAlignment="1">
      <alignment horizontal="left" vertical="top" wrapText="1"/>
    </xf>
    <xf numFmtId="41" fontId="0" fillId="0" borderId="0" xfId="0" applyNumberFormat="1"/>
    <xf numFmtId="41" fontId="2" fillId="2" borderId="1" xfId="1" applyNumberFormat="1" applyFont="1" applyFill="1" applyBorder="1" applyAlignment="1" applyProtection="1">
      <alignment horizontal="left" vertical="top" wrapText="1"/>
    </xf>
    <xf numFmtId="1" fontId="0" fillId="0" borderId="0" xfId="0" applyNumberFormat="1" applyAlignment="1">
      <alignment horizontal="right"/>
    </xf>
    <xf numFmtId="1" fontId="7" fillId="2"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left" vertical="top"/>
    </xf>
    <xf numFmtId="0" fontId="4" fillId="0" borderId="1" xfId="0" applyFont="1" applyBorder="1" applyAlignment="1">
      <alignment horizontal="left" vertical="top" wrapText="1"/>
    </xf>
    <xf numFmtId="41" fontId="0" fillId="0" borderId="1" xfId="0" applyNumberFormat="1" applyBorder="1" applyAlignment="1">
      <alignment horizontal="left" vertical="top"/>
    </xf>
    <xf numFmtId="14" fontId="0" fillId="0" borderId="1" xfId="0" applyNumberFormat="1" applyBorder="1" applyAlignment="1">
      <alignment horizontal="left" vertical="top"/>
    </xf>
    <xf numFmtId="1" fontId="8"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6" fillId="0" borderId="1" xfId="0" applyFont="1" applyBorder="1" applyAlignment="1">
      <alignment horizontal="left" vertical="top" wrapText="1"/>
    </xf>
    <xf numFmtId="0" fontId="11" fillId="0" borderId="1" xfId="0" applyFont="1" applyBorder="1" applyAlignment="1">
      <alignment horizontal="left" vertical="top" wrapText="1"/>
    </xf>
  </cellXfs>
  <cellStyles count="3">
    <cellStyle name="Comma 2" xfId="2" xr:uid="{EAAA2DCB-DCDD-43A0-9EED-4EB4DD4CE840}"/>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1F228-CAA1-454D-8680-9A279E460E8F}">
  <sheetPr>
    <pageSetUpPr fitToPage="1"/>
  </sheetPr>
  <dimension ref="A1:S305"/>
  <sheetViews>
    <sheetView tabSelected="1" view="pageBreakPreview" zoomScaleNormal="90" zoomScaleSheetLayoutView="100" workbookViewId="0">
      <pane xSplit="7" ySplit="1" topLeftCell="I2" activePane="bottomRight" state="frozen"/>
      <selection activeCell="H1" sqref="H1"/>
      <selection pane="topRight" activeCell="J1" sqref="J1"/>
      <selection pane="bottomLeft" activeCell="H5" sqref="H5"/>
      <selection pane="bottomRight" activeCell="J1" sqref="J1"/>
    </sheetView>
  </sheetViews>
  <sheetFormatPr defaultColWidth="8.42578125" defaultRowHeight="15"/>
  <cols>
    <col min="1" max="1" width="7.7109375" customWidth="1"/>
    <col min="2" max="2" width="7.28515625" customWidth="1"/>
    <col min="3" max="3" width="7.7109375" customWidth="1"/>
    <col min="4" max="4" width="7.28515625" customWidth="1"/>
    <col min="5" max="5" width="8.42578125" style="9" customWidth="1"/>
    <col min="6" max="6" width="9.85546875" customWidth="1"/>
    <col min="7" max="7" width="10.5703125" bestFit="1" customWidth="1"/>
    <col min="8" max="10" width="8.42578125" customWidth="1"/>
    <col min="11" max="11" width="8.5703125" customWidth="1"/>
    <col min="12" max="12" width="38.5703125" customWidth="1"/>
    <col min="13" max="13" width="75.5703125" customWidth="1"/>
    <col min="14" max="14" width="15.85546875" style="7" bestFit="1" customWidth="1"/>
    <col min="15" max="16" width="12.140625" style="5" customWidth="1"/>
    <col min="17" max="17" width="7.85546875" bestFit="1" customWidth="1"/>
    <col min="18" max="18" width="9.5703125" customWidth="1"/>
    <col min="19" max="19" width="9.140625" bestFit="1" customWidth="1"/>
  </cols>
  <sheetData>
    <row r="1" spans="1:19" ht="90">
      <c r="A1" s="1" t="s">
        <v>0</v>
      </c>
      <c r="B1" s="1" t="s">
        <v>1</v>
      </c>
      <c r="C1" s="1" t="s">
        <v>0</v>
      </c>
      <c r="D1" s="1" t="s">
        <v>1</v>
      </c>
      <c r="E1" s="10" t="s">
        <v>2</v>
      </c>
      <c r="F1" s="1" t="s">
        <v>3</v>
      </c>
      <c r="G1" s="2" t="s">
        <v>4</v>
      </c>
      <c r="H1" s="2" t="s">
        <v>5</v>
      </c>
      <c r="I1" s="1" t="s">
        <v>6</v>
      </c>
      <c r="J1" s="1" t="s">
        <v>7</v>
      </c>
      <c r="K1" s="1" t="s">
        <v>8</v>
      </c>
      <c r="L1" s="1" t="s">
        <v>9</v>
      </c>
      <c r="M1" s="3" t="s">
        <v>10</v>
      </c>
      <c r="N1" s="8" t="s">
        <v>11</v>
      </c>
      <c r="O1" s="6" t="s">
        <v>12</v>
      </c>
      <c r="P1" s="6" t="s">
        <v>13</v>
      </c>
      <c r="Q1" s="1" t="s">
        <v>14</v>
      </c>
      <c r="R1" s="1" t="s">
        <v>15</v>
      </c>
      <c r="S1" s="4" t="s">
        <v>16</v>
      </c>
    </row>
    <row r="2" spans="1:19" ht="71.25">
      <c r="A2" s="12">
        <v>3</v>
      </c>
      <c r="B2" s="12">
        <v>19</v>
      </c>
      <c r="C2" s="12">
        <v>3</v>
      </c>
      <c r="D2" s="12">
        <v>25</v>
      </c>
      <c r="E2" s="11">
        <v>3</v>
      </c>
      <c r="F2" s="12" t="s">
        <v>810</v>
      </c>
      <c r="G2" s="12" t="s">
        <v>811</v>
      </c>
      <c r="H2" s="12" t="s">
        <v>1289</v>
      </c>
      <c r="I2" s="12" t="s">
        <v>741</v>
      </c>
      <c r="J2" s="12" t="s">
        <v>741</v>
      </c>
      <c r="K2" s="12">
        <v>55000</v>
      </c>
      <c r="L2" s="13" t="s">
        <v>184</v>
      </c>
      <c r="M2" s="13" t="s">
        <v>459</v>
      </c>
      <c r="N2" s="14">
        <v>125000</v>
      </c>
      <c r="O2" s="15">
        <v>45107</v>
      </c>
      <c r="P2" s="15">
        <v>45838</v>
      </c>
      <c r="Q2" s="12" t="s">
        <v>603</v>
      </c>
      <c r="R2" s="13" t="s">
        <v>587</v>
      </c>
      <c r="S2" s="12"/>
    </row>
    <row r="3" spans="1:19" ht="85.5">
      <c r="A3" s="12">
        <v>4</v>
      </c>
      <c r="B3" s="12">
        <v>1</v>
      </c>
      <c r="C3" s="12">
        <v>4</v>
      </c>
      <c r="D3" s="12">
        <v>10</v>
      </c>
      <c r="E3" s="11">
        <v>4</v>
      </c>
      <c r="F3" s="12" t="s">
        <v>812</v>
      </c>
      <c r="G3" s="12" t="s">
        <v>813</v>
      </c>
      <c r="H3" s="12" t="s">
        <v>1290</v>
      </c>
      <c r="I3" s="12" t="s">
        <v>741</v>
      </c>
      <c r="J3" s="12" t="s">
        <v>741</v>
      </c>
      <c r="K3" s="12">
        <v>55000</v>
      </c>
      <c r="L3" s="13" t="s">
        <v>169</v>
      </c>
      <c r="M3" s="13" t="s">
        <v>446</v>
      </c>
      <c r="N3" s="14">
        <v>127500</v>
      </c>
      <c r="O3" s="15">
        <v>45107</v>
      </c>
      <c r="P3" s="15">
        <v>45838</v>
      </c>
      <c r="Q3" s="12" t="s">
        <v>603</v>
      </c>
      <c r="R3" s="13" t="s">
        <v>584</v>
      </c>
      <c r="S3" s="12"/>
    </row>
    <row r="4" spans="1:19" ht="71.25">
      <c r="A4" s="12">
        <v>4</v>
      </c>
      <c r="B4" s="12">
        <v>11</v>
      </c>
      <c r="C4" s="12">
        <v>4</v>
      </c>
      <c r="D4" s="12">
        <v>18</v>
      </c>
      <c r="E4" s="16">
        <v>5</v>
      </c>
      <c r="F4" s="12" t="s">
        <v>595</v>
      </c>
      <c r="G4" s="12" t="s">
        <v>596</v>
      </c>
      <c r="H4" s="12" t="s">
        <v>1291</v>
      </c>
      <c r="I4" s="12" t="s">
        <v>597</v>
      </c>
      <c r="J4" s="12" t="s">
        <v>597</v>
      </c>
      <c r="K4" s="12">
        <v>80500</v>
      </c>
      <c r="L4" s="13" t="s">
        <v>17</v>
      </c>
      <c r="M4" s="13" t="s">
        <v>303</v>
      </c>
      <c r="N4" s="14">
        <v>3911500</v>
      </c>
      <c r="O4" s="15">
        <v>45107</v>
      </c>
      <c r="P4" s="15">
        <v>45838</v>
      </c>
      <c r="Q4" s="12" t="s">
        <v>603</v>
      </c>
      <c r="R4" s="13" t="s">
        <v>569</v>
      </c>
      <c r="S4" s="12"/>
    </row>
    <row r="5" spans="1:19" ht="71.25">
      <c r="A5" s="12">
        <v>4</v>
      </c>
      <c r="B5" s="12">
        <v>19</v>
      </c>
      <c r="C5" s="12">
        <v>5</v>
      </c>
      <c r="D5" s="12">
        <v>1</v>
      </c>
      <c r="E5" s="11">
        <v>6</v>
      </c>
      <c r="F5" s="12" t="s">
        <v>598</v>
      </c>
      <c r="G5" s="12" t="s">
        <v>599</v>
      </c>
      <c r="H5" s="12" t="s">
        <v>1292</v>
      </c>
      <c r="I5" s="12" t="s">
        <v>597</v>
      </c>
      <c r="J5" s="12" t="s">
        <v>597</v>
      </c>
      <c r="K5" s="12">
        <v>80500</v>
      </c>
      <c r="L5" s="13" t="s">
        <v>18</v>
      </c>
      <c r="M5" s="13" t="s">
        <v>304</v>
      </c>
      <c r="N5" s="14">
        <v>250000</v>
      </c>
      <c r="O5" s="15">
        <v>45107</v>
      </c>
      <c r="P5" s="15">
        <v>45838</v>
      </c>
      <c r="Q5" s="12" t="s">
        <v>603</v>
      </c>
      <c r="R5" s="13" t="s">
        <v>570</v>
      </c>
      <c r="S5" s="12"/>
    </row>
    <row r="6" spans="1:19" ht="99.75">
      <c r="A6" s="12">
        <v>5</v>
      </c>
      <c r="B6" s="12">
        <v>2</v>
      </c>
      <c r="C6" s="12">
        <v>5</v>
      </c>
      <c r="D6" s="12">
        <v>13</v>
      </c>
      <c r="E6" s="11">
        <v>7</v>
      </c>
      <c r="F6" s="12" t="s">
        <v>600</v>
      </c>
      <c r="G6" s="12" t="s">
        <v>601</v>
      </c>
      <c r="H6" s="12" t="s">
        <v>1293</v>
      </c>
      <c r="I6" s="12" t="s">
        <v>602</v>
      </c>
      <c r="J6" s="12" t="s">
        <v>602</v>
      </c>
      <c r="K6" s="12">
        <v>34100</v>
      </c>
      <c r="L6" s="13" t="s">
        <v>19</v>
      </c>
      <c r="M6" s="13" t="s">
        <v>305</v>
      </c>
      <c r="N6" s="14">
        <f>220000-2100</f>
        <v>217900</v>
      </c>
      <c r="O6" s="15">
        <v>45838</v>
      </c>
      <c r="P6" s="15">
        <v>45838</v>
      </c>
      <c r="Q6" s="12" t="s">
        <v>604</v>
      </c>
      <c r="R6" s="13" t="s">
        <v>570</v>
      </c>
      <c r="S6" s="12"/>
    </row>
    <row r="7" spans="1:19" ht="114">
      <c r="A7" s="12">
        <v>5</v>
      </c>
      <c r="B7" s="12">
        <v>14</v>
      </c>
      <c r="C7" s="12">
        <v>6</v>
      </c>
      <c r="D7" s="12">
        <v>1</v>
      </c>
      <c r="E7" s="11">
        <v>8</v>
      </c>
      <c r="F7" s="12" t="s">
        <v>605</v>
      </c>
      <c r="G7" s="12" t="s">
        <v>606</v>
      </c>
      <c r="H7" s="12" t="s">
        <v>1294</v>
      </c>
      <c r="I7" s="12" t="s">
        <v>602</v>
      </c>
      <c r="J7" s="12" t="s">
        <v>602</v>
      </c>
      <c r="K7" s="12">
        <v>34100</v>
      </c>
      <c r="L7" s="13" t="s">
        <v>20</v>
      </c>
      <c r="M7" s="13" t="s">
        <v>306</v>
      </c>
      <c r="N7" s="14">
        <f>345000-3450</f>
        <v>341550</v>
      </c>
      <c r="O7" s="15">
        <v>46203</v>
      </c>
      <c r="P7" s="15">
        <v>46203</v>
      </c>
      <c r="Q7" s="12" t="s">
        <v>604</v>
      </c>
      <c r="R7" s="13" t="s">
        <v>570</v>
      </c>
      <c r="S7" s="12"/>
    </row>
    <row r="8" spans="1:19" ht="99.75">
      <c r="A8" s="12">
        <v>6</v>
      </c>
      <c r="B8" s="12">
        <v>2</v>
      </c>
      <c r="C8" s="12">
        <v>6</v>
      </c>
      <c r="D8" s="12">
        <v>12</v>
      </c>
      <c r="E8" s="11">
        <v>9</v>
      </c>
      <c r="F8" s="12" t="s">
        <v>607</v>
      </c>
      <c r="G8" s="12" t="s">
        <v>608</v>
      </c>
      <c r="H8" s="12" t="s">
        <v>1295</v>
      </c>
      <c r="I8" s="12" t="s">
        <v>602</v>
      </c>
      <c r="J8" s="12" t="s">
        <v>602</v>
      </c>
      <c r="K8" s="12">
        <v>34100</v>
      </c>
      <c r="L8" s="13" t="s">
        <v>21</v>
      </c>
      <c r="M8" s="13" t="s">
        <v>307</v>
      </c>
      <c r="N8" s="14">
        <f>380000-3800</f>
        <v>376200</v>
      </c>
      <c r="O8" s="15">
        <v>45838</v>
      </c>
      <c r="P8" s="15">
        <v>45838</v>
      </c>
      <c r="Q8" s="12" t="s">
        <v>604</v>
      </c>
      <c r="R8" s="13" t="s">
        <v>570</v>
      </c>
      <c r="S8" s="12"/>
    </row>
    <row r="9" spans="1:19" ht="99.75">
      <c r="A9" s="12">
        <v>6</v>
      </c>
      <c r="B9" s="12">
        <v>13</v>
      </c>
      <c r="C9" s="12">
        <v>6</v>
      </c>
      <c r="D9" s="12">
        <v>24</v>
      </c>
      <c r="E9" s="11">
        <v>10</v>
      </c>
      <c r="F9" s="12" t="s">
        <v>609</v>
      </c>
      <c r="G9" s="12" t="s">
        <v>610</v>
      </c>
      <c r="H9" s="12" t="s">
        <v>1296</v>
      </c>
      <c r="I9" s="12" t="s">
        <v>602</v>
      </c>
      <c r="J9" s="12" t="s">
        <v>602</v>
      </c>
      <c r="K9" s="12">
        <v>34100</v>
      </c>
      <c r="L9" s="13" t="s">
        <v>22</v>
      </c>
      <c r="M9" s="13" t="s">
        <v>308</v>
      </c>
      <c r="N9" s="14">
        <f>350000-3500</f>
        <v>346500</v>
      </c>
      <c r="O9" s="15">
        <v>46203</v>
      </c>
      <c r="P9" s="15">
        <v>46203</v>
      </c>
      <c r="Q9" s="12" t="s">
        <v>604</v>
      </c>
      <c r="R9" s="13" t="s">
        <v>570</v>
      </c>
      <c r="S9" s="12"/>
    </row>
    <row r="10" spans="1:19" ht="156.75">
      <c r="A10" s="12">
        <v>6</v>
      </c>
      <c r="B10" s="12">
        <v>25</v>
      </c>
      <c r="C10" s="12">
        <v>7</v>
      </c>
      <c r="D10" s="12">
        <v>15</v>
      </c>
      <c r="E10" s="11">
        <v>11</v>
      </c>
      <c r="F10" s="12" t="s">
        <v>611</v>
      </c>
      <c r="G10" s="12" t="s">
        <v>612</v>
      </c>
      <c r="H10" s="12" t="s">
        <v>1297</v>
      </c>
      <c r="I10" s="12" t="s">
        <v>602</v>
      </c>
      <c r="J10" s="12" t="s">
        <v>602</v>
      </c>
      <c r="K10" s="12">
        <v>34100</v>
      </c>
      <c r="L10" s="13" t="s">
        <v>23</v>
      </c>
      <c r="M10" s="13" t="s">
        <v>1061</v>
      </c>
      <c r="N10" s="14">
        <v>145000</v>
      </c>
      <c r="O10" s="15">
        <v>45473</v>
      </c>
      <c r="P10" s="15">
        <v>45838</v>
      </c>
      <c r="Q10" s="12" t="s">
        <v>604</v>
      </c>
      <c r="R10" s="13" t="s">
        <v>570</v>
      </c>
      <c r="S10" s="12"/>
    </row>
    <row r="11" spans="1:19" ht="142.5">
      <c r="A11" s="12">
        <v>7</v>
      </c>
      <c r="B11" s="12">
        <v>16</v>
      </c>
      <c r="C11" s="12">
        <v>8</v>
      </c>
      <c r="D11" s="12">
        <v>6</v>
      </c>
      <c r="E11" s="11">
        <v>12</v>
      </c>
      <c r="F11" s="12" t="s">
        <v>613</v>
      </c>
      <c r="G11" s="12" t="s">
        <v>614</v>
      </c>
      <c r="H11" s="12" t="s">
        <v>1298</v>
      </c>
      <c r="I11" s="12" t="s">
        <v>602</v>
      </c>
      <c r="J11" s="12" t="s">
        <v>602</v>
      </c>
      <c r="K11" s="12">
        <v>34100</v>
      </c>
      <c r="L11" s="13" t="s">
        <v>24</v>
      </c>
      <c r="M11" s="13" t="s">
        <v>309</v>
      </c>
      <c r="N11" s="14">
        <f>165000-1650</f>
        <v>163350</v>
      </c>
      <c r="O11" s="15">
        <v>45838</v>
      </c>
      <c r="P11" s="15">
        <v>45838</v>
      </c>
      <c r="Q11" s="12" t="s">
        <v>604</v>
      </c>
      <c r="R11" s="13" t="s">
        <v>570</v>
      </c>
      <c r="S11" s="12"/>
    </row>
    <row r="12" spans="1:19" ht="142.5">
      <c r="A12" s="12">
        <v>8</v>
      </c>
      <c r="B12" s="12">
        <v>7</v>
      </c>
      <c r="C12" s="12">
        <v>8</v>
      </c>
      <c r="D12" s="12">
        <v>21</v>
      </c>
      <c r="E12" s="11">
        <v>13</v>
      </c>
      <c r="F12" s="12" t="s">
        <v>615</v>
      </c>
      <c r="G12" s="12" t="s">
        <v>616</v>
      </c>
      <c r="H12" s="12" t="s">
        <v>1299</v>
      </c>
      <c r="I12" s="12" t="s">
        <v>602</v>
      </c>
      <c r="J12" s="12" t="s">
        <v>602</v>
      </c>
      <c r="K12" s="12">
        <v>34100</v>
      </c>
      <c r="L12" s="13" t="s">
        <v>25</v>
      </c>
      <c r="M12" s="13" t="s">
        <v>1062</v>
      </c>
      <c r="N12" s="14">
        <v>180600</v>
      </c>
      <c r="O12" s="15">
        <v>45838</v>
      </c>
      <c r="P12" s="15">
        <v>45838</v>
      </c>
      <c r="Q12" s="12" t="s">
        <v>604</v>
      </c>
      <c r="R12" s="13" t="s">
        <v>570</v>
      </c>
      <c r="S12" s="12"/>
    </row>
    <row r="13" spans="1:19" ht="71.25">
      <c r="A13" s="12">
        <v>8</v>
      </c>
      <c r="B13" s="12">
        <v>22</v>
      </c>
      <c r="C13" s="12">
        <v>9</v>
      </c>
      <c r="D13" s="12">
        <v>5</v>
      </c>
      <c r="E13" s="11">
        <v>14</v>
      </c>
      <c r="F13" s="12" t="s">
        <v>617</v>
      </c>
      <c r="G13" s="12" t="s">
        <v>618</v>
      </c>
      <c r="H13" s="12" t="s">
        <v>1300</v>
      </c>
      <c r="I13" s="12" t="s">
        <v>597</v>
      </c>
      <c r="J13" s="12" t="s">
        <v>597</v>
      </c>
      <c r="K13" s="12">
        <v>80500</v>
      </c>
      <c r="L13" s="13" t="s">
        <v>26</v>
      </c>
      <c r="M13" s="13" t="s">
        <v>310</v>
      </c>
      <c r="N13" s="14">
        <v>800000</v>
      </c>
      <c r="O13" s="15">
        <v>45107</v>
      </c>
      <c r="P13" s="15">
        <v>45838</v>
      </c>
      <c r="Q13" s="12" t="s">
        <v>603</v>
      </c>
      <c r="R13" s="13" t="s">
        <v>570</v>
      </c>
      <c r="S13" s="12"/>
    </row>
    <row r="14" spans="1:19" ht="114">
      <c r="A14" s="12">
        <v>9</v>
      </c>
      <c r="B14" s="12">
        <v>6</v>
      </c>
      <c r="C14" s="12">
        <v>9</v>
      </c>
      <c r="D14" s="12">
        <v>18</v>
      </c>
      <c r="E14" s="11">
        <v>15</v>
      </c>
      <c r="F14" s="12" t="s">
        <v>619</v>
      </c>
      <c r="G14" s="12" t="s">
        <v>620</v>
      </c>
      <c r="H14" s="12" t="s">
        <v>1301</v>
      </c>
      <c r="I14" s="12" t="s">
        <v>602</v>
      </c>
      <c r="J14" s="12" t="s">
        <v>602</v>
      </c>
      <c r="K14" s="12">
        <v>34100</v>
      </c>
      <c r="L14" s="13" t="s">
        <v>27</v>
      </c>
      <c r="M14" s="13" t="s">
        <v>311</v>
      </c>
      <c r="N14" s="14">
        <f>430000-4300</f>
        <v>425700</v>
      </c>
      <c r="O14" s="15">
        <v>45107</v>
      </c>
      <c r="P14" s="15">
        <v>45838</v>
      </c>
      <c r="Q14" s="12" t="s">
        <v>603</v>
      </c>
      <c r="R14" s="13" t="s">
        <v>570</v>
      </c>
      <c r="S14" s="12"/>
    </row>
    <row r="15" spans="1:19" ht="57">
      <c r="A15" s="12">
        <v>9</v>
      </c>
      <c r="B15" s="12">
        <v>19</v>
      </c>
      <c r="C15" s="12">
        <v>9</v>
      </c>
      <c r="D15" s="12">
        <v>25</v>
      </c>
      <c r="E15" s="11">
        <v>16</v>
      </c>
      <c r="F15" s="12" t="s">
        <v>621</v>
      </c>
      <c r="G15" s="12" t="s">
        <v>622</v>
      </c>
      <c r="H15" s="12" t="s">
        <v>1302</v>
      </c>
      <c r="I15" s="12" t="s">
        <v>597</v>
      </c>
      <c r="J15" s="12" t="s">
        <v>597</v>
      </c>
      <c r="K15" s="12">
        <v>80500</v>
      </c>
      <c r="L15" s="13" t="s">
        <v>28</v>
      </c>
      <c r="M15" s="13" t="s">
        <v>312</v>
      </c>
      <c r="N15" s="14">
        <v>195000</v>
      </c>
      <c r="O15" s="15">
        <v>45107</v>
      </c>
      <c r="P15" s="15">
        <v>45838</v>
      </c>
      <c r="Q15" s="12" t="s">
        <v>603</v>
      </c>
      <c r="R15" s="13" t="s">
        <v>570</v>
      </c>
      <c r="S15" s="12"/>
    </row>
    <row r="16" spans="1:19" ht="57">
      <c r="A16" s="12">
        <v>10</v>
      </c>
      <c r="B16" s="12">
        <v>1</v>
      </c>
      <c r="C16" s="12">
        <v>10</v>
      </c>
      <c r="D16" s="12">
        <v>7</v>
      </c>
      <c r="E16" s="11">
        <v>17</v>
      </c>
      <c r="F16" s="12" t="s">
        <v>623</v>
      </c>
      <c r="G16" s="12" t="s">
        <v>624</v>
      </c>
      <c r="H16" s="12" t="s">
        <v>1303</v>
      </c>
      <c r="I16" s="12" t="s">
        <v>602</v>
      </c>
      <c r="J16" s="12" t="s">
        <v>602</v>
      </c>
      <c r="K16" s="12">
        <v>34100</v>
      </c>
      <c r="L16" s="13" t="s">
        <v>29</v>
      </c>
      <c r="M16" s="13" t="s">
        <v>313</v>
      </c>
      <c r="N16" s="14">
        <f>1185000-11850</f>
        <v>1173150</v>
      </c>
      <c r="O16" s="15">
        <v>45107</v>
      </c>
      <c r="P16" s="15">
        <v>45838</v>
      </c>
      <c r="Q16" s="12" t="s">
        <v>603</v>
      </c>
      <c r="R16" s="13" t="s">
        <v>570</v>
      </c>
      <c r="S16" s="12"/>
    </row>
    <row r="17" spans="1:19" ht="71.25">
      <c r="A17" s="12">
        <v>10</v>
      </c>
      <c r="B17" s="12">
        <v>8</v>
      </c>
      <c r="C17" s="12">
        <v>10</v>
      </c>
      <c r="D17" s="12">
        <v>15</v>
      </c>
      <c r="E17" s="11">
        <v>18</v>
      </c>
      <c r="F17" s="12" t="s">
        <v>625</v>
      </c>
      <c r="G17" s="12" t="s">
        <v>626</v>
      </c>
      <c r="H17" s="12" t="s">
        <v>1304</v>
      </c>
      <c r="I17" s="12" t="s">
        <v>830</v>
      </c>
      <c r="J17" s="12" t="s">
        <v>830</v>
      </c>
      <c r="K17" s="12">
        <v>62400</v>
      </c>
      <c r="L17" s="13" t="s">
        <v>30</v>
      </c>
      <c r="M17" s="13" t="s">
        <v>314</v>
      </c>
      <c r="N17" s="14">
        <v>247000</v>
      </c>
      <c r="O17" s="15">
        <v>45107</v>
      </c>
      <c r="P17" s="15">
        <v>45838</v>
      </c>
      <c r="Q17" s="12" t="s">
        <v>603</v>
      </c>
      <c r="R17" s="13" t="s">
        <v>570</v>
      </c>
      <c r="S17" s="12"/>
    </row>
    <row r="18" spans="1:19" ht="71.25">
      <c r="A18" s="12">
        <v>10</v>
      </c>
      <c r="B18" s="12">
        <v>16</v>
      </c>
      <c r="C18" s="12">
        <v>10</v>
      </c>
      <c r="D18" s="12">
        <v>23</v>
      </c>
      <c r="E18" s="11">
        <v>19</v>
      </c>
      <c r="F18" s="12" t="s">
        <v>627</v>
      </c>
      <c r="G18" s="12" t="s">
        <v>628</v>
      </c>
      <c r="H18" s="12" t="s">
        <v>1305</v>
      </c>
      <c r="I18" s="12" t="s">
        <v>597</v>
      </c>
      <c r="J18" s="12" t="s">
        <v>597</v>
      </c>
      <c r="K18" s="12">
        <v>80500</v>
      </c>
      <c r="L18" s="13" t="s">
        <v>31</v>
      </c>
      <c r="M18" s="13" t="s">
        <v>315</v>
      </c>
      <c r="N18" s="14">
        <v>150000</v>
      </c>
      <c r="O18" s="15">
        <v>45107</v>
      </c>
      <c r="P18" s="15">
        <v>45838</v>
      </c>
      <c r="Q18" s="12" t="s">
        <v>603</v>
      </c>
      <c r="R18" s="13" t="s">
        <v>570</v>
      </c>
      <c r="S18" s="12"/>
    </row>
    <row r="19" spans="1:19" ht="71.25">
      <c r="A19" s="12">
        <v>10</v>
      </c>
      <c r="B19" s="12">
        <v>24</v>
      </c>
      <c r="C19" s="12">
        <v>11</v>
      </c>
      <c r="D19" s="12">
        <v>8</v>
      </c>
      <c r="E19" s="11">
        <v>20</v>
      </c>
      <c r="F19" s="12" t="s">
        <v>629</v>
      </c>
      <c r="G19" s="12" t="s">
        <v>630</v>
      </c>
      <c r="H19" s="12" t="s">
        <v>1306</v>
      </c>
      <c r="I19" s="12" t="s">
        <v>597</v>
      </c>
      <c r="J19" s="12" t="s">
        <v>597</v>
      </c>
      <c r="K19" s="12">
        <v>80500</v>
      </c>
      <c r="L19" s="13" t="s">
        <v>32</v>
      </c>
      <c r="M19" s="17" t="s">
        <v>1270</v>
      </c>
      <c r="N19" s="14">
        <v>470000</v>
      </c>
      <c r="O19" s="15">
        <v>45473</v>
      </c>
      <c r="P19" s="15">
        <v>45838</v>
      </c>
      <c r="Q19" s="12" t="s">
        <v>604</v>
      </c>
      <c r="R19" s="13" t="s">
        <v>570</v>
      </c>
      <c r="S19" s="12"/>
    </row>
    <row r="20" spans="1:19" ht="57">
      <c r="A20" s="12">
        <v>11</v>
      </c>
      <c r="B20" s="12">
        <v>9</v>
      </c>
      <c r="C20" s="12">
        <v>11</v>
      </c>
      <c r="D20" s="12">
        <v>15</v>
      </c>
      <c r="E20" s="11">
        <v>21</v>
      </c>
      <c r="F20" s="12" t="s">
        <v>631</v>
      </c>
      <c r="G20" s="12" t="s">
        <v>632</v>
      </c>
      <c r="H20" s="12" t="s">
        <v>1307</v>
      </c>
      <c r="I20" s="12" t="s">
        <v>597</v>
      </c>
      <c r="J20" s="12" t="s">
        <v>597</v>
      </c>
      <c r="K20" s="12">
        <v>80500</v>
      </c>
      <c r="L20" s="13" t="s">
        <v>33</v>
      </c>
      <c r="M20" s="13" t="s">
        <v>316</v>
      </c>
      <c r="N20" s="14">
        <v>60000</v>
      </c>
      <c r="O20" s="15">
        <v>45107</v>
      </c>
      <c r="P20" s="15">
        <v>45838</v>
      </c>
      <c r="Q20" s="12" t="s">
        <v>603</v>
      </c>
      <c r="R20" s="13" t="s">
        <v>570</v>
      </c>
      <c r="S20" s="12"/>
    </row>
    <row r="21" spans="1:19" ht="57">
      <c r="A21" s="12">
        <v>11</v>
      </c>
      <c r="B21" s="12">
        <v>16</v>
      </c>
      <c r="C21" s="12">
        <v>11</v>
      </c>
      <c r="D21" s="12">
        <v>22</v>
      </c>
      <c r="E21" s="11">
        <v>22</v>
      </c>
      <c r="F21" s="12" t="s">
        <v>633</v>
      </c>
      <c r="G21" s="12" t="s">
        <v>634</v>
      </c>
      <c r="H21" s="12" t="s">
        <v>1308</v>
      </c>
      <c r="I21" s="12" t="s">
        <v>597</v>
      </c>
      <c r="J21" s="12" t="s">
        <v>597</v>
      </c>
      <c r="K21" s="12">
        <v>80500</v>
      </c>
      <c r="L21" s="13" t="s">
        <v>34</v>
      </c>
      <c r="M21" s="13" t="s">
        <v>317</v>
      </c>
      <c r="N21" s="14">
        <v>775000</v>
      </c>
      <c r="O21" s="15">
        <v>45107</v>
      </c>
      <c r="P21" s="15">
        <v>45838</v>
      </c>
      <c r="Q21" s="12" t="s">
        <v>603</v>
      </c>
      <c r="R21" s="13" t="s">
        <v>570</v>
      </c>
      <c r="S21" s="12"/>
    </row>
    <row r="22" spans="1:19" ht="71.25">
      <c r="A22" s="12">
        <v>11</v>
      </c>
      <c r="B22" s="12">
        <v>23</v>
      </c>
      <c r="C22" s="12">
        <v>12</v>
      </c>
      <c r="D22" s="12">
        <v>5</v>
      </c>
      <c r="E22" s="11">
        <v>23</v>
      </c>
      <c r="F22" s="12" t="s">
        <v>635</v>
      </c>
      <c r="G22" s="12" t="s">
        <v>636</v>
      </c>
      <c r="H22" s="12" t="s">
        <v>1309</v>
      </c>
      <c r="I22" s="12" t="s">
        <v>597</v>
      </c>
      <c r="J22" s="12" t="s">
        <v>597</v>
      </c>
      <c r="K22" s="12">
        <v>80500</v>
      </c>
      <c r="L22" s="13" t="s">
        <v>35</v>
      </c>
      <c r="M22" s="13" t="s">
        <v>318</v>
      </c>
      <c r="N22" s="14">
        <v>1129000</v>
      </c>
      <c r="O22" s="15">
        <v>45107</v>
      </c>
      <c r="P22" s="15">
        <v>45838</v>
      </c>
      <c r="Q22" s="12" t="s">
        <v>603</v>
      </c>
      <c r="R22" s="13" t="s">
        <v>570</v>
      </c>
      <c r="S22" s="12"/>
    </row>
    <row r="23" spans="1:19" ht="71.25">
      <c r="A23" s="12">
        <v>12</v>
      </c>
      <c r="B23" s="12">
        <v>6</v>
      </c>
      <c r="C23" s="12">
        <v>12</v>
      </c>
      <c r="D23" s="12">
        <v>14</v>
      </c>
      <c r="E23" s="11">
        <v>24</v>
      </c>
      <c r="F23" s="12" t="s">
        <v>637</v>
      </c>
      <c r="G23" s="12" t="s">
        <v>638</v>
      </c>
      <c r="H23" s="12" t="s">
        <v>1310</v>
      </c>
      <c r="I23" s="12" t="s">
        <v>597</v>
      </c>
      <c r="J23" s="12" t="s">
        <v>597</v>
      </c>
      <c r="K23" s="12">
        <v>80500</v>
      </c>
      <c r="L23" s="13" t="s">
        <v>36</v>
      </c>
      <c r="M23" s="13" t="s">
        <v>319</v>
      </c>
      <c r="N23" s="14">
        <v>570000</v>
      </c>
      <c r="O23" s="15">
        <v>45107</v>
      </c>
      <c r="P23" s="15">
        <v>45838</v>
      </c>
      <c r="Q23" s="12" t="s">
        <v>603</v>
      </c>
      <c r="R23" s="13" t="s">
        <v>570</v>
      </c>
      <c r="S23" s="12"/>
    </row>
    <row r="24" spans="1:19" ht="71.25">
      <c r="A24" s="12">
        <v>12</v>
      </c>
      <c r="B24" s="12">
        <v>15</v>
      </c>
      <c r="C24" s="12">
        <v>12</v>
      </c>
      <c r="D24" s="12">
        <v>22</v>
      </c>
      <c r="E24" s="11">
        <v>25</v>
      </c>
      <c r="F24" s="12" t="s">
        <v>639</v>
      </c>
      <c r="G24" s="12" t="s">
        <v>640</v>
      </c>
      <c r="H24" s="12" t="s">
        <v>1311</v>
      </c>
      <c r="I24" s="12" t="s">
        <v>597</v>
      </c>
      <c r="J24" s="12" t="s">
        <v>597</v>
      </c>
      <c r="K24" s="12">
        <v>80500</v>
      </c>
      <c r="L24" s="13" t="s">
        <v>37</v>
      </c>
      <c r="M24" s="13" t="s">
        <v>320</v>
      </c>
      <c r="N24" s="14">
        <v>1000000</v>
      </c>
      <c r="O24" s="15">
        <v>45107</v>
      </c>
      <c r="P24" s="15">
        <v>45838</v>
      </c>
      <c r="Q24" s="12" t="s">
        <v>603</v>
      </c>
      <c r="R24" s="13" t="s">
        <v>570</v>
      </c>
      <c r="S24" s="12"/>
    </row>
    <row r="25" spans="1:19" ht="99.75">
      <c r="A25" s="12">
        <v>12</v>
      </c>
      <c r="B25" s="12">
        <v>23</v>
      </c>
      <c r="C25" s="12">
        <v>13</v>
      </c>
      <c r="D25" s="12">
        <v>8</v>
      </c>
      <c r="E25" s="11">
        <v>26</v>
      </c>
      <c r="F25" s="12" t="s">
        <v>641</v>
      </c>
      <c r="G25" s="12" t="s">
        <v>644</v>
      </c>
      <c r="H25" s="12" t="s">
        <v>1312</v>
      </c>
      <c r="I25" s="12" t="s">
        <v>602</v>
      </c>
      <c r="J25" s="12" t="s">
        <v>602</v>
      </c>
      <c r="K25" s="12">
        <v>34100</v>
      </c>
      <c r="L25" s="13" t="s">
        <v>38</v>
      </c>
      <c r="M25" s="13" t="s">
        <v>321</v>
      </c>
      <c r="N25" s="14">
        <v>15000</v>
      </c>
      <c r="O25" s="15">
        <v>45473</v>
      </c>
      <c r="P25" s="15">
        <v>45838</v>
      </c>
      <c r="Q25" s="12" t="s">
        <v>604</v>
      </c>
      <c r="R25" s="13" t="s">
        <v>570</v>
      </c>
      <c r="S25" s="12"/>
    </row>
    <row r="26" spans="1:19" ht="99.75">
      <c r="A26" s="12">
        <v>13</v>
      </c>
      <c r="B26" s="12">
        <v>9</v>
      </c>
      <c r="C26" s="12">
        <v>13</v>
      </c>
      <c r="D26" s="12">
        <v>18</v>
      </c>
      <c r="E26" s="11">
        <v>27</v>
      </c>
      <c r="F26" s="12" t="s">
        <v>642</v>
      </c>
      <c r="G26" s="12" t="s">
        <v>643</v>
      </c>
      <c r="H26" s="12" t="s">
        <v>1313</v>
      </c>
      <c r="I26" s="12" t="s">
        <v>602</v>
      </c>
      <c r="J26" s="12" t="s">
        <v>602</v>
      </c>
      <c r="K26" s="12">
        <v>34100</v>
      </c>
      <c r="L26" s="13" t="s">
        <v>39</v>
      </c>
      <c r="M26" s="13" t="s">
        <v>322</v>
      </c>
      <c r="N26" s="14">
        <v>80000</v>
      </c>
      <c r="O26" s="15">
        <v>45107</v>
      </c>
      <c r="P26" s="15">
        <v>45838</v>
      </c>
      <c r="Q26" s="12" t="s">
        <v>603</v>
      </c>
      <c r="R26" s="13" t="s">
        <v>570</v>
      </c>
      <c r="S26" s="12"/>
    </row>
    <row r="27" spans="1:19" ht="85.5">
      <c r="A27" s="12">
        <v>13</v>
      </c>
      <c r="B27" s="12">
        <v>19</v>
      </c>
      <c r="C27" s="12">
        <v>14</v>
      </c>
      <c r="D27" s="12">
        <v>2</v>
      </c>
      <c r="E27" s="11">
        <v>28</v>
      </c>
      <c r="F27" s="12" t="s">
        <v>645</v>
      </c>
      <c r="G27" s="12" t="s">
        <v>646</v>
      </c>
      <c r="H27" s="12" t="s">
        <v>1314</v>
      </c>
      <c r="I27" s="12" t="s">
        <v>597</v>
      </c>
      <c r="J27" s="12" t="s">
        <v>597</v>
      </c>
      <c r="K27" s="12">
        <v>80500</v>
      </c>
      <c r="L27" s="13" t="s">
        <v>1063</v>
      </c>
      <c r="M27" s="13" t="s">
        <v>1278</v>
      </c>
      <c r="N27" s="14">
        <v>240000</v>
      </c>
      <c r="O27" s="15">
        <v>45107</v>
      </c>
      <c r="P27" s="15">
        <v>45838</v>
      </c>
      <c r="Q27" s="12" t="s">
        <v>603</v>
      </c>
      <c r="R27" s="13" t="s">
        <v>570</v>
      </c>
      <c r="S27" s="12"/>
    </row>
    <row r="28" spans="1:19" ht="85.5">
      <c r="A28" s="12">
        <v>14</v>
      </c>
      <c r="B28" s="12">
        <v>3</v>
      </c>
      <c r="C28" s="12">
        <v>14</v>
      </c>
      <c r="D28" s="12">
        <v>11</v>
      </c>
      <c r="E28" s="11">
        <v>29</v>
      </c>
      <c r="F28" s="12" t="s">
        <v>647</v>
      </c>
      <c r="G28" s="12" t="s">
        <v>648</v>
      </c>
      <c r="H28" s="12" t="s">
        <v>1315</v>
      </c>
      <c r="I28" s="12" t="s">
        <v>597</v>
      </c>
      <c r="J28" s="12" t="s">
        <v>597</v>
      </c>
      <c r="K28" s="12">
        <v>80500</v>
      </c>
      <c r="L28" s="13" t="s">
        <v>40</v>
      </c>
      <c r="M28" s="13" t="s">
        <v>323</v>
      </c>
      <c r="N28" s="14">
        <v>85000</v>
      </c>
      <c r="O28" s="15">
        <v>45107</v>
      </c>
      <c r="P28" s="15">
        <v>45838</v>
      </c>
      <c r="Q28" s="12" t="s">
        <v>603</v>
      </c>
      <c r="R28" s="13" t="s">
        <v>570</v>
      </c>
      <c r="S28" s="12"/>
    </row>
    <row r="29" spans="1:19" ht="128.25">
      <c r="A29" s="12">
        <v>14</v>
      </c>
      <c r="B29" s="12">
        <v>12</v>
      </c>
      <c r="C29" s="12">
        <v>14</v>
      </c>
      <c r="D29" s="12">
        <v>25</v>
      </c>
      <c r="E29" s="11">
        <v>30</v>
      </c>
      <c r="F29" s="12" t="s">
        <v>649</v>
      </c>
      <c r="G29" s="12" t="s">
        <v>650</v>
      </c>
      <c r="H29" s="12" t="s">
        <v>1316</v>
      </c>
      <c r="I29" s="12" t="s">
        <v>597</v>
      </c>
      <c r="J29" s="12" t="s">
        <v>597</v>
      </c>
      <c r="K29" s="12">
        <v>80500</v>
      </c>
      <c r="L29" s="13" t="s">
        <v>41</v>
      </c>
      <c r="M29" s="13" t="s">
        <v>324</v>
      </c>
      <c r="N29" s="14">
        <v>100000</v>
      </c>
      <c r="O29" s="15">
        <v>45107</v>
      </c>
      <c r="P29" s="15">
        <v>45838</v>
      </c>
      <c r="Q29" s="12" t="s">
        <v>603</v>
      </c>
      <c r="R29" s="13" t="s">
        <v>570</v>
      </c>
      <c r="S29" s="12"/>
    </row>
    <row r="30" spans="1:19" ht="71.25">
      <c r="A30" s="12">
        <v>15</v>
      </c>
      <c r="B30" s="12">
        <v>1</v>
      </c>
      <c r="C30" s="12">
        <v>15</v>
      </c>
      <c r="D30" s="12">
        <v>8</v>
      </c>
      <c r="E30" s="11">
        <v>31</v>
      </c>
      <c r="F30" s="12" t="s">
        <v>683</v>
      </c>
      <c r="G30" s="12" t="s">
        <v>684</v>
      </c>
      <c r="H30" s="12" t="s">
        <v>1317</v>
      </c>
      <c r="I30" s="12" t="s">
        <v>602</v>
      </c>
      <c r="J30" s="12" t="s">
        <v>602</v>
      </c>
      <c r="K30" s="12">
        <v>34100</v>
      </c>
      <c r="L30" s="13" t="s">
        <v>56</v>
      </c>
      <c r="M30" s="13" t="s">
        <v>341</v>
      </c>
      <c r="N30" s="14">
        <f>1805933-18059</f>
        <v>1787874</v>
      </c>
      <c r="O30" s="15">
        <v>45107</v>
      </c>
      <c r="P30" s="15">
        <v>45838</v>
      </c>
      <c r="Q30" s="12" t="s">
        <v>603</v>
      </c>
      <c r="R30" s="13" t="s">
        <v>570</v>
      </c>
      <c r="S30" s="12"/>
    </row>
    <row r="31" spans="1:19" ht="114">
      <c r="A31" s="12">
        <v>15</v>
      </c>
      <c r="B31" s="12">
        <v>9</v>
      </c>
      <c r="C31" s="12">
        <v>15</v>
      </c>
      <c r="D31" s="12">
        <v>21</v>
      </c>
      <c r="E31" s="11">
        <v>32</v>
      </c>
      <c r="F31" s="12" t="s">
        <v>651</v>
      </c>
      <c r="G31" s="12" t="s">
        <v>652</v>
      </c>
      <c r="H31" s="12" t="s">
        <v>1318</v>
      </c>
      <c r="I31" s="12" t="s">
        <v>602</v>
      </c>
      <c r="J31" s="12" t="s">
        <v>602</v>
      </c>
      <c r="K31" s="12">
        <v>34100</v>
      </c>
      <c r="L31" s="13" t="s">
        <v>42</v>
      </c>
      <c r="M31" s="13" t="s">
        <v>325</v>
      </c>
      <c r="N31" s="14">
        <f>375000-3750</f>
        <v>371250</v>
      </c>
      <c r="O31" s="15">
        <v>45107</v>
      </c>
      <c r="P31" s="15">
        <v>45838</v>
      </c>
      <c r="Q31" s="12" t="s">
        <v>603</v>
      </c>
      <c r="R31" s="13" t="s">
        <v>570</v>
      </c>
      <c r="S31" s="12"/>
    </row>
    <row r="32" spans="1:19" ht="71.25">
      <c r="A32" s="12">
        <v>15</v>
      </c>
      <c r="B32" s="12">
        <v>22</v>
      </c>
      <c r="C32" s="12">
        <v>16</v>
      </c>
      <c r="D32" s="12">
        <v>4</v>
      </c>
      <c r="E32" s="11">
        <v>33</v>
      </c>
      <c r="F32" s="12" t="s">
        <v>653</v>
      </c>
      <c r="G32" s="12" t="s">
        <v>654</v>
      </c>
      <c r="H32" s="12" t="s">
        <v>1319</v>
      </c>
      <c r="I32" s="12" t="s">
        <v>602</v>
      </c>
      <c r="J32" s="12" t="s">
        <v>602</v>
      </c>
      <c r="K32" s="12">
        <v>34100</v>
      </c>
      <c r="L32" s="13" t="s">
        <v>43</v>
      </c>
      <c r="M32" s="13" t="s">
        <v>326</v>
      </c>
      <c r="N32" s="14">
        <v>87000</v>
      </c>
      <c r="O32" s="15">
        <v>45107</v>
      </c>
      <c r="P32" s="15">
        <v>45838</v>
      </c>
      <c r="Q32" s="12" t="s">
        <v>604</v>
      </c>
      <c r="R32" s="13" t="s">
        <v>570</v>
      </c>
      <c r="S32" s="12"/>
    </row>
    <row r="33" spans="1:19" ht="57">
      <c r="A33" s="12">
        <v>16</v>
      </c>
      <c r="B33" s="12">
        <v>5</v>
      </c>
      <c r="C33" s="12">
        <v>16</v>
      </c>
      <c r="D33" s="12">
        <v>10</v>
      </c>
      <c r="E33" s="11">
        <v>34</v>
      </c>
      <c r="F33" s="12" t="s">
        <v>655</v>
      </c>
      <c r="G33" s="12" t="s">
        <v>656</v>
      </c>
      <c r="H33" s="12" t="s">
        <v>1320</v>
      </c>
      <c r="I33" s="12" t="s">
        <v>602</v>
      </c>
      <c r="J33" s="12" t="s">
        <v>602</v>
      </c>
      <c r="K33" s="12">
        <v>34100</v>
      </c>
      <c r="L33" s="13" t="s">
        <v>44</v>
      </c>
      <c r="M33" s="13" t="s">
        <v>327</v>
      </c>
      <c r="N33" s="14">
        <v>1610000</v>
      </c>
      <c r="O33" s="15">
        <v>45107</v>
      </c>
      <c r="P33" s="15">
        <v>45838</v>
      </c>
      <c r="Q33" s="12" t="s">
        <v>604</v>
      </c>
      <c r="R33" s="13" t="s">
        <v>570</v>
      </c>
      <c r="S33" s="12"/>
    </row>
    <row r="34" spans="1:19" ht="85.5">
      <c r="A34" s="12">
        <v>16</v>
      </c>
      <c r="B34" s="12">
        <v>11</v>
      </c>
      <c r="C34" s="12">
        <v>16</v>
      </c>
      <c r="D34" s="12">
        <v>20</v>
      </c>
      <c r="E34" s="11">
        <v>35</v>
      </c>
      <c r="F34" s="12" t="s">
        <v>657</v>
      </c>
      <c r="G34" s="12" t="s">
        <v>658</v>
      </c>
      <c r="H34" s="12" t="s">
        <v>1321</v>
      </c>
      <c r="I34" s="12" t="s">
        <v>602</v>
      </c>
      <c r="J34" s="12" t="s">
        <v>602</v>
      </c>
      <c r="K34" s="12">
        <v>34100</v>
      </c>
      <c r="L34" s="13" t="s">
        <v>1271</v>
      </c>
      <c r="M34" s="13" t="s">
        <v>328</v>
      </c>
      <c r="N34" s="14">
        <f>250000-2500</f>
        <v>247500</v>
      </c>
      <c r="O34" s="15">
        <v>45838</v>
      </c>
      <c r="P34" s="15">
        <v>45838</v>
      </c>
      <c r="Q34" s="12" t="s">
        <v>604</v>
      </c>
      <c r="R34" s="13" t="s">
        <v>570</v>
      </c>
      <c r="S34" s="12"/>
    </row>
    <row r="35" spans="1:19" ht="71.25">
      <c r="A35" s="12">
        <v>16</v>
      </c>
      <c r="B35" s="12">
        <v>21</v>
      </c>
      <c r="C35" s="12">
        <v>17</v>
      </c>
      <c r="D35" s="12">
        <v>3</v>
      </c>
      <c r="E35" s="11">
        <v>36</v>
      </c>
      <c r="F35" s="12" t="s">
        <v>659</v>
      </c>
      <c r="G35" s="12" t="s">
        <v>660</v>
      </c>
      <c r="H35" s="12" t="s">
        <v>1322</v>
      </c>
      <c r="I35" s="12" t="s">
        <v>602</v>
      </c>
      <c r="J35" s="12" t="s">
        <v>602</v>
      </c>
      <c r="K35" s="12">
        <v>34100</v>
      </c>
      <c r="L35" s="13" t="s">
        <v>45</v>
      </c>
      <c r="M35" s="13" t="s">
        <v>329</v>
      </c>
      <c r="N35" s="14">
        <f>290000-2900</f>
        <v>287100</v>
      </c>
      <c r="O35" s="15">
        <v>45107</v>
      </c>
      <c r="P35" s="15">
        <v>45838</v>
      </c>
      <c r="Q35" s="12" t="s">
        <v>603</v>
      </c>
      <c r="R35" s="13" t="s">
        <v>570</v>
      </c>
      <c r="S35" s="12"/>
    </row>
    <row r="36" spans="1:19" ht="57">
      <c r="A36" s="12">
        <v>17</v>
      </c>
      <c r="B36" s="12">
        <v>4</v>
      </c>
      <c r="C36" s="12">
        <v>17</v>
      </c>
      <c r="D36" s="12">
        <v>10</v>
      </c>
      <c r="E36" s="11">
        <v>37</v>
      </c>
      <c r="F36" s="12" t="s">
        <v>661</v>
      </c>
      <c r="G36" s="12" t="s">
        <v>662</v>
      </c>
      <c r="H36" s="12" t="s">
        <v>1323</v>
      </c>
      <c r="I36" s="12" t="s">
        <v>602</v>
      </c>
      <c r="J36" s="12" t="s">
        <v>602</v>
      </c>
      <c r="K36" s="12">
        <v>34100</v>
      </c>
      <c r="L36" s="13" t="s">
        <v>1272</v>
      </c>
      <c r="M36" s="13" t="s">
        <v>330</v>
      </c>
      <c r="N36" s="14">
        <f>823898-8239</f>
        <v>815659</v>
      </c>
      <c r="O36" s="15">
        <v>45107</v>
      </c>
      <c r="P36" s="15">
        <v>45838</v>
      </c>
      <c r="Q36" s="12" t="s">
        <v>603</v>
      </c>
      <c r="R36" s="13" t="s">
        <v>570</v>
      </c>
      <c r="S36" s="12"/>
    </row>
    <row r="37" spans="1:19" ht="85.5">
      <c r="A37" s="12">
        <v>17</v>
      </c>
      <c r="B37" s="12">
        <v>11</v>
      </c>
      <c r="C37" s="12">
        <v>17</v>
      </c>
      <c r="D37" s="12">
        <v>19</v>
      </c>
      <c r="E37" s="11">
        <v>38</v>
      </c>
      <c r="F37" s="12" t="s">
        <v>663</v>
      </c>
      <c r="G37" s="12" t="s">
        <v>664</v>
      </c>
      <c r="H37" s="12" t="s">
        <v>1324</v>
      </c>
      <c r="I37" s="12" t="s">
        <v>602</v>
      </c>
      <c r="J37" s="12" t="s">
        <v>602</v>
      </c>
      <c r="K37" s="12">
        <v>34100</v>
      </c>
      <c r="L37" s="13" t="s">
        <v>46</v>
      </c>
      <c r="M37" s="13" t="s">
        <v>331</v>
      </c>
      <c r="N37" s="14">
        <v>501930</v>
      </c>
      <c r="O37" s="15">
        <v>45107</v>
      </c>
      <c r="P37" s="15">
        <v>45838</v>
      </c>
      <c r="Q37" s="12" t="s">
        <v>603</v>
      </c>
      <c r="R37" s="13" t="s">
        <v>570</v>
      </c>
      <c r="S37" s="12"/>
    </row>
    <row r="38" spans="1:19" ht="71.25">
      <c r="A38" s="12">
        <v>17</v>
      </c>
      <c r="B38" s="12">
        <v>20</v>
      </c>
      <c r="C38" s="12">
        <v>18</v>
      </c>
      <c r="D38" s="12">
        <v>1</v>
      </c>
      <c r="E38" s="11">
        <v>39</v>
      </c>
      <c r="F38" s="12" t="s">
        <v>665</v>
      </c>
      <c r="G38" s="12" t="s">
        <v>666</v>
      </c>
      <c r="H38" s="12" t="s">
        <v>1325</v>
      </c>
      <c r="I38" s="12" t="s">
        <v>602</v>
      </c>
      <c r="J38" s="12" t="s">
        <v>602</v>
      </c>
      <c r="K38" s="12">
        <v>34100</v>
      </c>
      <c r="L38" s="13" t="s">
        <v>47</v>
      </c>
      <c r="M38" s="13" t="s">
        <v>332</v>
      </c>
      <c r="N38" s="14">
        <v>50000</v>
      </c>
      <c r="O38" s="15">
        <v>45107</v>
      </c>
      <c r="P38" s="15">
        <v>45838</v>
      </c>
      <c r="Q38" s="12" t="s">
        <v>603</v>
      </c>
      <c r="R38" s="13" t="s">
        <v>570</v>
      </c>
      <c r="S38" s="12"/>
    </row>
    <row r="39" spans="1:19" ht="57">
      <c r="A39" s="12">
        <v>18</v>
      </c>
      <c r="B39" s="12">
        <v>2</v>
      </c>
      <c r="C39" s="12">
        <v>18</v>
      </c>
      <c r="D39" s="12">
        <v>8</v>
      </c>
      <c r="E39" s="11">
        <v>40</v>
      </c>
      <c r="F39" s="12" t="s">
        <v>667</v>
      </c>
      <c r="G39" s="12" t="s">
        <v>668</v>
      </c>
      <c r="H39" s="12" t="s">
        <v>1326</v>
      </c>
      <c r="I39" s="12" t="s">
        <v>602</v>
      </c>
      <c r="J39" s="12" t="s">
        <v>602</v>
      </c>
      <c r="K39" s="12">
        <v>34100</v>
      </c>
      <c r="L39" s="13" t="s">
        <v>48</v>
      </c>
      <c r="M39" s="18" t="s">
        <v>333</v>
      </c>
      <c r="N39" s="14">
        <f>2000000-20000</f>
        <v>1980000</v>
      </c>
      <c r="O39" s="15">
        <v>45107</v>
      </c>
      <c r="P39" s="15">
        <v>45838</v>
      </c>
      <c r="Q39" s="12" t="s">
        <v>603</v>
      </c>
      <c r="R39" s="13" t="s">
        <v>570</v>
      </c>
      <c r="S39" s="12" t="s">
        <v>1285</v>
      </c>
    </row>
    <row r="40" spans="1:19" ht="57">
      <c r="A40" s="12">
        <v>18</v>
      </c>
      <c r="B40" s="12">
        <v>9</v>
      </c>
      <c r="C40" s="12">
        <v>18</v>
      </c>
      <c r="D40" s="12">
        <v>15</v>
      </c>
      <c r="E40" s="11">
        <v>41</v>
      </c>
      <c r="F40" s="12" t="s">
        <v>669</v>
      </c>
      <c r="G40" s="12" t="s">
        <v>670</v>
      </c>
      <c r="H40" s="12" t="s">
        <v>1327</v>
      </c>
      <c r="I40" s="12" t="s">
        <v>597</v>
      </c>
      <c r="J40" s="12" t="s">
        <v>597</v>
      </c>
      <c r="K40" s="12">
        <v>80500</v>
      </c>
      <c r="L40" s="13" t="s">
        <v>49</v>
      </c>
      <c r="M40" s="13" t="s">
        <v>334</v>
      </c>
      <c r="N40" s="14">
        <v>390000</v>
      </c>
      <c r="O40" s="15">
        <v>45107</v>
      </c>
      <c r="P40" s="15">
        <v>45838</v>
      </c>
      <c r="Q40" s="12" t="s">
        <v>603</v>
      </c>
      <c r="R40" s="13" t="s">
        <v>570</v>
      </c>
      <c r="S40" s="12"/>
    </row>
    <row r="41" spans="1:19" ht="114">
      <c r="A41" s="12">
        <v>18</v>
      </c>
      <c r="B41" s="12">
        <v>16</v>
      </c>
      <c r="C41" s="12">
        <v>19</v>
      </c>
      <c r="D41" s="12">
        <v>4</v>
      </c>
      <c r="E41" s="11">
        <v>42</v>
      </c>
      <c r="F41" s="12" t="s">
        <v>671</v>
      </c>
      <c r="G41" s="12" t="s">
        <v>672</v>
      </c>
      <c r="H41" s="12" t="s">
        <v>1328</v>
      </c>
      <c r="I41" s="12" t="s">
        <v>602</v>
      </c>
      <c r="J41" s="12" t="s">
        <v>602</v>
      </c>
      <c r="K41" s="12">
        <v>34100</v>
      </c>
      <c r="L41" s="13" t="s">
        <v>50</v>
      </c>
      <c r="M41" s="13" t="s">
        <v>335</v>
      </c>
      <c r="N41" s="14">
        <v>160000</v>
      </c>
      <c r="O41" s="15">
        <v>45838</v>
      </c>
      <c r="P41" s="15">
        <v>45838</v>
      </c>
      <c r="Q41" s="12" t="s">
        <v>604</v>
      </c>
      <c r="R41" s="13" t="s">
        <v>570</v>
      </c>
      <c r="S41" s="12"/>
    </row>
    <row r="42" spans="1:19" ht="99.75">
      <c r="A42" s="12">
        <v>19</v>
      </c>
      <c r="B42" s="12">
        <v>5</v>
      </c>
      <c r="C42" s="12">
        <v>19</v>
      </c>
      <c r="D42" s="12">
        <v>15</v>
      </c>
      <c r="E42" s="11">
        <v>43</v>
      </c>
      <c r="F42" s="12" t="s">
        <v>673</v>
      </c>
      <c r="G42" s="12" t="s">
        <v>674</v>
      </c>
      <c r="H42" s="12" t="s">
        <v>1329</v>
      </c>
      <c r="I42" s="12" t="s">
        <v>602</v>
      </c>
      <c r="J42" s="12" t="s">
        <v>602</v>
      </c>
      <c r="K42" s="12">
        <v>34100</v>
      </c>
      <c r="L42" s="13" t="s">
        <v>51</v>
      </c>
      <c r="M42" s="13" t="s">
        <v>336</v>
      </c>
      <c r="N42" s="14">
        <f>325000-3250</f>
        <v>321750</v>
      </c>
      <c r="O42" s="15">
        <v>46203</v>
      </c>
      <c r="P42" s="15">
        <v>46203</v>
      </c>
      <c r="Q42" s="12" t="s">
        <v>604</v>
      </c>
      <c r="R42" s="13" t="s">
        <v>570</v>
      </c>
      <c r="S42" s="12"/>
    </row>
    <row r="43" spans="1:19" ht="99.75">
      <c r="A43" s="12">
        <v>19</v>
      </c>
      <c r="B43" s="12">
        <v>16</v>
      </c>
      <c r="C43" s="12">
        <v>20</v>
      </c>
      <c r="D43" s="12">
        <v>2</v>
      </c>
      <c r="E43" s="11">
        <v>44</v>
      </c>
      <c r="F43" s="12" t="s">
        <v>675</v>
      </c>
      <c r="G43" s="12" t="s">
        <v>676</v>
      </c>
      <c r="H43" s="12" t="s">
        <v>1330</v>
      </c>
      <c r="I43" s="12" t="s">
        <v>602</v>
      </c>
      <c r="J43" s="12" t="s">
        <v>602</v>
      </c>
      <c r="K43" s="12">
        <v>34100</v>
      </c>
      <c r="L43" s="13" t="s">
        <v>52</v>
      </c>
      <c r="M43" s="13" t="s">
        <v>337</v>
      </c>
      <c r="N43" s="14">
        <f>464204-4642</f>
        <v>459562</v>
      </c>
      <c r="O43" s="15">
        <v>46203</v>
      </c>
      <c r="P43" s="15">
        <v>46203</v>
      </c>
      <c r="Q43" s="12" t="s">
        <v>604</v>
      </c>
      <c r="R43" s="13" t="s">
        <v>570</v>
      </c>
      <c r="S43" s="12"/>
    </row>
    <row r="44" spans="1:19" ht="99.75">
      <c r="A44" s="12">
        <v>20</v>
      </c>
      <c r="B44" s="12">
        <v>3</v>
      </c>
      <c r="C44" s="12">
        <v>20</v>
      </c>
      <c r="D44" s="12">
        <v>14</v>
      </c>
      <c r="E44" s="11">
        <v>45</v>
      </c>
      <c r="F44" s="12" t="s">
        <v>677</v>
      </c>
      <c r="G44" s="12" t="s">
        <v>678</v>
      </c>
      <c r="H44" s="12" t="s">
        <v>1331</v>
      </c>
      <c r="I44" s="12" t="s">
        <v>602</v>
      </c>
      <c r="J44" s="12" t="s">
        <v>602</v>
      </c>
      <c r="K44" s="12">
        <v>34100</v>
      </c>
      <c r="L44" s="13" t="s">
        <v>53</v>
      </c>
      <c r="M44" s="13" t="s">
        <v>338</v>
      </c>
      <c r="N44" s="14">
        <v>65000</v>
      </c>
      <c r="O44" s="15">
        <v>45838</v>
      </c>
      <c r="P44" s="15">
        <v>45838</v>
      </c>
      <c r="Q44" s="12" t="s">
        <v>604</v>
      </c>
      <c r="R44" s="13" t="s">
        <v>570</v>
      </c>
      <c r="S44" s="12"/>
    </row>
    <row r="45" spans="1:19" ht="114">
      <c r="A45" s="12">
        <v>20</v>
      </c>
      <c r="B45" s="12">
        <v>15</v>
      </c>
      <c r="C45" s="12">
        <v>21</v>
      </c>
      <c r="D45" s="12">
        <v>2</v>
      </c>
      <c r="E45" s="11">
        <v>46</v>
      </c>
      <c r="F45" s="12" t="s">
        <v>679</v>
      </c>
      <c r="G45" s="12" t="s">
        <v>680</v>
      </c>
      <c r="H45" s="12" t="s">
        <v>1332</v>
      </c>
      <c r="I45" s="12" t="s">
        <v>602</v>
      </c>
      <c r="J45" s="12" t="s">
        <v>602</v>
      </c>
      <c r="K45" s="12">
        <v>34100</v>
      </c>
      <c r="L45" s="13" t="s">
        <v>54</v>
      </c>
      <c r="M45" s="13" t="s">
        <v>339</v>
      </c>
      <c r="N45" s="14">
        <v>15000</v>
      </c>
      <c r="O45" s="15">
        <v>45473</v>
      </c>
      <c r="P45" s="15">
        <v>45838</v>
      </c>
      <c r="Q45" s="12" t="s">
        <v>604</v>
      </c>
      <c r="R45" s="13" t="s">
        <v>570</v>
      </c>
      <c r="S45" s="12"/>
    </row>
    <row r="46" spans="1:19" ht="128.25">
      <c r="A46" s="12">
        <v>21</v>
      </c>
      <c r="B46" s="12">
        <v>3</v>
      </c>
      <c r="C46" s="12">
        <v>21</v>
      </c>
      <c r="D46" s="12">
        <v>17</v>
      </c>
      <c r="E46" s="11">
        <v>47</v>
      </c>
      <c r="F46" s="12" t="s">
        <v>681</v>
      </c>
      <c r="G46" s="12" t="s">
        <v>682</v>
      </c>
      <c r="H46" s="12" t="s">
        <v>1333</v>
      </c>
      <c r="I46" s="12" t="s">
        <v>602</v>
      </c>
      <c r="J46" s="12" t="s">
        <v>602</v>
      </c>
      <c r="K46" s="12">
        <v>34100</v>
      </c>
      <c r="L46" s="13" t="s">
        <v>55</v>
      </c>
      <c r="M46" s="13" t="s">
        <v>340</v>
      </c>
      <c r="N46" s="14">
        <f>145000-1450</f>
        <v>143550</v>
      </c>
      <c r="O46" s="15">
        <v>45107</v>
      </c>
      <c r="P46" s="15">
        <v>45838</v>
      </c>
      <c r="Q46" s="12" t="s">
        <v>603</v>
      </c>
      <c r="R46" s="13" t="s">
        <v>570</v>
      </c>
      <c r="S46" s="12"/>
    </row>
    <row r="47" spans="1:19" ht="57">
      <c r="A47" s="12">
        <v>21</v>
      </c>
      <c r="B47" s="12">
        <v>18</v>
      </c>
      <c r="C47" s="12">
        <v>21</v>
      </c>
      <c r="D47" s="12">
        <v>24</v>
      </c>
      <c r="E47" s="11">
        <v>48</v>
      </c>
      <c r="F47" s="12" t="s">
        <v>685</v>
      </c>
      <c r="G47" s="12" t="s">
        <v>686</v>
      </c>
      <c r="H47" s="12" t="s">
        <v>1334</v>
      </c>
      <c r="I47" s="12" t="s">
        <v>597</v>
      </c>
      <c r="J47" s="12" t="s">
        <v>597</v>
      </c>
      <c r="K47" s="12">
        <v>80500</v>
      </c>
      <c r="L47" s="13" t="s">
        <v>57</v>
      </c>
      <c r="M47" s="13" t="s">
        <v>342</v>
      </c>
      <c r="N47" s="14">
        <v>1250000</v>
      </c>
      <c r="O47" s="15">
        <v>45107</v>
      </c>
      <c r="P47" s="15">
        <v>45838</v>
      </c>
      <c r="Q47" s="12" t="s">
        <v>603</v>
      </c>
      <c r="R47" s="13" t="s">
        <v>570</v>
      </c>
      <c r="S47" s="12"/>
    </row>
    <row r="48" spans="1:19" ht="142.5">
      <c r="A48" s="12">
        <v>21</v>
      </c>
      <c r="B48" s="12">
        <v>25</v>
      </c>
      <c r="C48" s="12">
        <v>22</v>
      </c>
      <c r="D48" s="12">
        <v>15</v>
      </c>
      <c r="E48" s="11">
        <v>49</v>
      </c>
      <c r="F48" s="12" t="s">
        <v>687</v>
      </c>
      <c r="G48" s="12" t="s">
        <v>688</v>
      </c>
      <c r="H48" s="12" t="s">
        <v>1335</v>
      </c>
      <c r="I48" s="12" t="s">
        <v>689</v>
      </c>
      <c r="J48" s="12" t="s">
        <v>689</v>
      </c>
      <c r="K48" s="12">
        <v>66700</v>
      </c>
      <c r="L48" s="13" t="s">
        <v>58</v>
      </c>
      <c r="M48" s="13" t="s">
        <v>343</v>
      </c>
      <c r="N48" s="14">
        <v>250000</v>
      </c>
      <c r="O48" s="15">
        <v>46203</v>
      </c>
      <c r="P48" s="15">
        <v>46203</v>
      </c>
      <c r="Q48" s="12" t="s">
        <v>604</v>
      </c>
      <c r="R48" s="13" t="s">
        <v>570</v>
      </c>
      <c r="S48" s="12"/>
    </row>
    <row r="49" spans="1:19" ht="142.5">
      <c r="A49" s="12">
        <v>22</v>
      </c>
      <c r="B49" s="12">
        <v>16</v>
      </c>
      <c r="C49" s="12">
        <v>23</v>
      </c>
      <c r="D49" s="12">
        <v>6</v>
      </c>
      <c r="E49" s="11">
        <v>50</v>
      </c>
      <c r="F49" s="12" t="s">
        <v>690</v>
      </c>
      <c r="G49" s="12" t="s">
        <v>691</v>
      </c>
      <c r="H49" s="12" t="s">
        <v>1336</v>
      </c>
      <c r="I49" s="12" t="s">
        <v>689</v>
      </c>
      <c r="J49" s="12" t="s">
        <v>689</v>
      </c>
      <c r="K49" s="12">
        <v>66700</v>
      </c>
      <c r="L49" s="13" t="s">
        <v>59</v>
      </c>
      <c r="M49" s="13" t="s">
        <v>344</v>
      </c>
      <c r="N49" s="14">
        <v>1395900</v>
      </c>
      <c r="O49" s="15">
        <v>45473</v>
      </c>
      <c r="P49" s="15">
        <v>45838</v>
      </c>
      <c r="Q49" s="12" t="s">
        <v>604</v>
      </c>
      <c r="R49" s="13" t="s">
        <v>570</v>
      </c>
      <c r="S49" s="12"/>
    </row>
    <row r="50" spans="1:19" ht="128.25">
      <c r="A50" s="12">
        <v>23</v>
      </c>
      <c r="B50" s="12">
        <v>7</v>
      </c>
      <c r="C50" s="12">
        <v>23</v>
      </c>
      <c r="D50" s="12">
        <v>21</v>
      </c>
      <c r="E50" s="11">
        <v>51</v>
      </c>
      <c r="F50" s="12" t="s">
        <v>692</v>
      </c>
      <c r="G50" s="12" t="s">
        <v>693</v>
      </c>
      <c r="H50" s="12" t="s">
        <v>1337</v>
      </c>
      <c r="I50" s="12" t="s">
        <v>689</v>
      </c>
      <c r="J50" s="12" t="s">
        <v>689</v>
      </c>
      <c r="K50" s="12">
        <v>66700</v>
      </c>
      <c r="L50" s="13" t="s">
        <v>60</v>
      </c>
      <c r="M50" s="13" t="s">
        <v>345</v>
      </c>
      <c r="N50" s="14">
        <v>2141000</v>
      </c>
      <c r="O50" s="15">
        <v>45107</v>
      </c>
      <c r="P50" s="15">
        <v>45838</v>
      </c>
      <c r="Q50" s="12" t="s">
        <v>603</v>
      </c>
      <c r="R50" s="13" t="s">
        <v>570</v>
      </c>
      <c r="S50" s="12"/>
    </row>
    <row r="51" spans="1:19" ht="57">
      <c r="A51" s="12">
        <v>23</v>
      </c>
      <c r="B51" s="12">
        <v>22</v>
      </c>
      <c r="C51" s="12">
        <v>24</v>
      </c>
      <c r="D51" s="12">
        <v>3</v>
      </c>
      <c r="E51" s="11">
        <v>52</v>
      </c>
      <c r="F51" s="12" t="s">
        <v>694</v>
      </c>
      <c r="G51" s="12" t="s">
        <v>695</v>
      </c>
      <c r="H51" s="12" t="s">
        <v>1338</v>
      </c>
      <c r="I51" s="12" t="s">
        <v>597</v>
      </c>
      <c r="J51" s="12" t="s">
        <v>597</v>
      </c>
      <c r="K51" s="12">
        <v>80500</v>
      </c>
      <c r="L51" s="13" t="s">
        <v>61</v>
      </c>
      <c r="M51" s="13" t="s">
        <v>346</v>
      </c>
      <c r="N51" s="14">
        <v>170000</v>
      </c>
      <c r="O51" s="15">
        <v>45107</v>
      </c>
      <c r="P51" s="15">
        <v>45838</v>
      </c>
      <c r="Q51" s="12" t="s">
        <v>603</v>
      </c>
      <c r="R51" s="13" t="s">
        <v>570</v>
      </c>
      <c r="S51" s="12"/>
    </row>
    <row r="52" spans="1:19" ht="71.25">
      <c r="A52" s="12">
        <v>24</v>
      </c>
      <c r="B52" s="12">
        <v>4</v>
      </c>
      <c r="C52" s="12">
        <v>24</v>
      </c>
      <c r="D52" s="12">
        <v>10</v>
      </c>
      <c r="E52" s="11">
        <v>53</v>
      </c>
      <c r="F52" s="12" t="s">
        <v>696</v>
      </c>
      <c r="G52" s="12" t="s">
        <v>697</v>
      </c>
      <c r="H52" s="12" t="s">
        <v>1339</v>
      </c>
      <c r="I52" s="12" t="s">
        <v>602</v>
      </c>
      <c r="J52" s="12" t="s">
        <v>602</v>
      </c>
      <c r="K52" s="12">
        <v>34100</v>
      </c>
      <c r="L52" s="13" t="s">
        <v>62</v>
      </c>
      <c r="M52" s="13" t="s">
        <v>1279</v>
      </c>
      <c r="N52" s="14">
        <f>1222000-12220</f>
        <v>1209780</v>
      </c>
      <c r="O52" s="15">
        <v>46203</v>
      </c>
      <c r="P52" s="15">
        <v>46203</v>
      </c>
      <c r="Q52" s="12" t="s">
        <v>604</v>
      </c>
      <c r="R52" s="13" t="s">
        <v>570</v>
      </c>
      <c r="S52" s="12"/>
    </row>
    <row r="53" spans="1:19" ht="57">
      <c r="A53" s="12">
        <v>24</v>
      </c>
      <c r="B53" s="12">
        <v>11</v>
      </c>
      <c r="C53" s="12">
        <v>24</v>
      </c>
      <c r="D53" s="12">
        <v>17</v>
      </c>
      <c r="E53" s="11">
        <v>54</v>
      </c>
      <c r="F53" s="12" t="s">
        <v>698</v>
      </c>
      <c r="G53" s="12" t="s">
        <v>699</v>
      </c>
      <c r="H53" s="12" t="s">
        <v>1340</v>
      </c>
      <c r="I53" s="12" t="s">
        <v>602</v>
      </c>
      <c r="J53" s="12" t="s">
        <v>602</v>
      </c>
      <c r="K53" s="12">
        <v>34100</v>
      </c>
      <c r="L53" s="13" t="s">
        <v>63</v>
      </c>
      <c r="M53" s="13" t="s">
        <v>347</v>
      </c>
      <c r="N53" s="14">
        <f>350000-3500</f>
        <v>346500</v>
      </c>
      <c r="O53" s="15">
        <v>45107</v>
      </c>
      <c r="P53" s="15">
        <v>45838</v>
      </c>
      <c r="Q53" s="12" t="s">
        <v>603</v>
      </c>
      <c r="R53" s="13" t="s">
        <v>570</v>
      </c>
      <c r="S53" s="12"/>
    </row>
    <row r="54" spans="1:19" ht="71.25">
      <c r="A54" s="12">
        <v>24</v>
      </c>
      <c r="B54" s="12">
        <v>18</v>
      </c>
      <c r="C54" s="12">
        <v>24</v>
      </c>
      <c r="D54" s="12">
        <v>25</v>
      </c>
      <c r="E54" s="11">
        <v>55</v>
      </c>
      <c r="F54" s="12" t="s">
        <v>700</v>
      </c>
      <c r="G54" s="12" t="s">
        <v>701</v>
      </c>
      <c r="H54" s="12" t="s">
        <v>1341</v>
      </c>
      <c r="I54" s="12" t="s">
        <v>602</v>
      </c>
      <c r="J54" s="12" t="s">
        <v>602</v>
      </c>
      <c r="K54" s="12">
        <v>34100</v>
      </c>
      <c r="L54" s="13" t="s">
        <v>64</v>
      </c>
      <c r="M54" s="13" t="s">
        <v>348</v>
      </c>
      <c r="N54" s="14">
        <v>531647</v>
      </c>
      <c r="O54" s="15">
        <v>45107</v>
      </c>
      <c r="P54" s="15">
        <v>45838</v>
      </c>
      <c r="Q54" s="12" t="s">
        <v>603</v>
      </c>
      <c r="R54" s="13" t="s">
        <v>570</v>
      </c>
      <c r="S54" s="12"/>
    </row>
    <row r="55" spans="1:19" ht="71.25">
      <c r="A55" s="12">
        <v>25</v>
      </c>
      <c r="B55" s="12">
        <v>1</v>
      </c>
      <c r="C55" s="12">
        <v>25</v>
      </c>
      <c r="D55" s="12">
        <v>8</v>
      </c>
      <c r="E55" s="11">
        <v>56</v>
      </c>
      <c r="F55" s="12" t="s">
        <v>702</v>
      </c>
      <c r="G55" s="12" t="s">
        <v>703</v>
      </c>
      <c r="H55" s="12" t="s">
        <v>1342</v>
      </c>
      <c r="I55" s="12" t="s">
        <v>597</v>
      </c>
      <c r="J55" s="12" t="s">
        <v>597</v>
      </c>
      <c r="K55" s="12">
        <v>80500</v>
      </c>
      <c r="L55" s="13" t="s">
        <v>65</v>
      </c>
      <c r="M55" s="13" t="s">
        <v>349</v>
      </c>
      <c r="N55" s="14">
        <v>45000</v>
      </c>
      <c r="O55" s="15">
        <v>45107</v>
      </c>
      <c r="P55" s="15">
        <v>45838</v>
      </c>
      <c r="Q55" s="12" t="s">
        <v>603</v>
      </c>
      <c r="R55" s="13" t="s">
        <v>570</v>
      </c>
      <c r="S55" s="12"/>
    </row>
    <row r="56" spans="1:19" ht="114">
      <c r="A56" s="12">
        <v>25</v>
      </c>
      <c r="B56" s="12">
        <v>9</v>
      </c>
      <c r="C56" s="12">
        <v>25</v>
      </c>
      <c r="D56" s="12">
        <v>20</v>
      </c>
      <c r="E56" s="11">
        <v>57</v>
      </c>
      <c r="F56" s="12" t="s">
        <v>1286</v>
      </c>
      <c r="G56" s="12" t="s">
        <v>1287</v>
      </c>
      <c r="H56" s="12" t="s">
        <v>1343</v>
      </c>
      <c r="I56" s="12" t="s">
        <v>602</v>
      </c>
      <c r="J56" s="12" t="s">
        <v>602</v>
      </c>
      <c r="K56" s="12">
        <v>34100</v>
      </c>
      <c r="L56" s="13" t="s">
        <v>66</v>
      </c>
      <c r="M56" s="18" t="s">
        <v>350</v>
      </c>
      <c r="N56" s="14">
        <v>826650</v>
      </c>
      <c r="O56" s="15">
        <v>45107</v>
      </c>
      <c r="P56" s="15">
        <v>45838</v>
      </c>
      <c r="Q56" s="12" t="s">
        <v>603</v>
      </c>
      <c r="R56" s="13" t="s">
        <v>570</v>
      </c>
      <c r="S56" s="12" t="s">
        <v>1285</v>
      </c>
    </row>
    <row r="57" spans="1:19" ht="85.5">
      <c r="A57" s="12">
        <v>25</v>
      </c>
      <c r="B57" s="12">
        <v>21</v>
      </c>
      <c r="C57" s="12">
        <v>26</v>
      </c>
      <c r="D57" s="12">
        <v>4</v>
      </c>
      <c r="E57" s="11">
        <v>58</v>
      </c>
      <c r="F57" s="12" t="s">
        <v>704</v>
      </c>
      <c r="G57" s="12" t="s">
        <v>705</v>
      </c>
      <c r="H57" s="12" t="s">
        <v>1344</v>
      </c>
      <c r="I57" s="12" t="s">
        <v>706</v>
      </c>
      <c r="J57" s="12" t="s">
        <v>706</v>
      </c>
      <c r="K57" s="12">
        <v>50500</v>
      </c>
      <c r="L57" s="13" t="s">
        <v>67</v>
      </c>
      <c r="M57" s="13" t="s">
        <v>351</v>
      </c>
      <c r="N57" s="14">
        <f>1150000-11500</f>
        <v>1138500</v>
      </c>
      <c r="O57" s="15">
        <v>45107</v>
      </c>
      <c r="P57" s="15">
        <v>45838</v>
      </c>
      <c r="Q57" s="12" t="s">
        <v>603</v>
      </c>
      <c r="R57" s="13" t="s">
        <v>570</v>
      </c>
      <c r="S57" s="12"/>
    </row>
    <row r="58" spans="1:19" ht="85.5">
      <c r="A58" s="12">
        <v>26</v>
      </c>
      <c r="B58" s="12">
        <v>5</v>
      </c>
      <c r="C58" s="12">
        <v>26</v>
      </c>
      <c r="D58" s="12">
        <v>14</v>
      </c>
      <c r="E58" s="11">
        <v>59</v>
      </c>
      <c r="F58" s="12" t="s">
        <v>707</v>
      </c>
      <c r="G58" s="12" t="s">
        <v>708</v>
      </c>
      <c r="H58" s="12" t="s">
        <v>1345</v>
      </c>
      <c r="I58" s="12" t="s">
        <v>602</v>
      </c>
      <c r="J58" s="12" t="s">
        <v>602</v>
      </c>
      <c r="K58" s="12">
        <v>34100</v>
      </c>
      <c r="L58" s="13" t="s">
        <v>68</v>
      </c>
      <c r="M58" s="13" t="s">
        <v>352</v>
      </c>
      <c r="N58" s="14">
        <v>15000</v>
      </c>
      <c r="O58" s="15">
        <v>45838</v>
      </c>
      <c r="P58" s="15">
        <v>45838</v>
      </c>
      <c r="Q58" s="12" t="s">
        <v>604</v>
      </c>
      <c r="R58" s="13" t="s">
        <v>570</v>
      </c>
      <c r="S58" s="12"/>
    </row>
    <row r="59" spans="1:19" ht="71.25">
      <c r="A59" s="12">
        <v>26</v>
      </c>
      <c r="B59" s="12">
        <v>15</v>
      </c>
      <c r="C59" s="12">
        <v>26</v>
      </c>
      <c r="D59" s="12">
        <v>22</v>
      </c>
      <c r="E59" s="11">
        <v>60</v>
      </c>
      <c r="F59" s="12" t="s">
        <v>709</v>
      </c>
      <c r="G59" s="12" t="s">
        <v>710</v>
      </c>
      <c r="H59" s="12" t="s">
        <v>1346</v>
      </c>
      <c r="I59" s="12" t="s">
        <v>597</v>
      </c>
      <c r="J59" s="12" t="s">
        <v>597</v>
      </c>
      <c r="K59" s="12">
        <v>80500</v>
      </c>
      <c r="L59" s="13" t="s">
        <v>69</v>
      </c>
      <c r="M59" s="13" t="s">
        <v>353</v>
      </c>
      <c r="N59" s="14">
        <v>86294</v>
      </c>
      <c r="O59" s="15">
        <v>45107</v>
      </c>
      <c r="P59" s="15">
        <v>45838</v>
      </c>
      <c r="Q59" s="12" t="s">
        <v>603</v>
      </c>
      <c r="R59" s="13" t="s">
        <v>570</v>
      </c>
      <c r="S59" s="12"/>
    </row>
    <row r="60" spans="1:19" ht="71.25">
      <c r="A60" s="12">
        <v>26</v>
      </c>
      <c r="B60" s="12">
        <v>23</v>
      </c>
      <c r="C60" s="12">
        <v>27</v>
      </c>
      <c r="D60" s="12">
        <v>5</v>
      </c>
      <c r="E60" s="11">
        <v>61</v>
      </c>
      <c r="F60" s="12" t="s">
        <v>711</v>
      </c>
      <c r="G60" s="12" t="s">
        <v>712</v>
      </c>
      <c r="H60" s="12" t="s">
        <v>1347</v>
      </c>
      <c r="I60" s="12" t="s">
        <v>713</v>
      </c>
      <c r="J60" s="12" t="s">
        <v>713</v>
      </c>
      <c r="K60" s="12">
        <v>46000</v>
      </c>
      <c r="L60" s="13" t="s">
        <v>70</v>
      </c>
      <c r="M60" s="13" t="s">
        <v>354</v>
      </c>
      <c r="N60" s="14">
        <f>1700000-1700</f>
        <v>1698300</v>
      </c>
      <c r="O60" s="15">
        <v>45107</v>
      </c>
      <c r="P60" s="15">
        <v>45838</v>
      </c>
      <c r="Q60" s="12" t="s">
        <v>603</v>
      </c>
      <c r="R60" s="13" t="s">
        <v>570</v>
      </c>
      <c r="S60" s="12"/>
    </row>
    <row r="61" spans="1:19" ht="85.5">
      <c r="A61" s="12">
        <v>27</v>
      </c>
      <c r="B61" s="12">
        <v>6</v>
      </c>
      <c r="C61" s="12">
        <v>27</v>
      </c>
      <c r="D61" s="12">
        <v>14</v>
      </c>
      <c r="E61" s="11">
        <v>62</v>
      </c>
      <c r="F61" s="12" t="s">
        <v>714</v>
      </c>
      <c r="G61" s="12" t="s">
        <v>715</v>
      </c>
      <c r="H61" s="12" t="s">
        <v>1348</v>
      </c>
      <c r="I61" s="12" t="s">
        <v>597</v>
      </c>
      <c r="J61" s="12" t="s">
        <v>597</v>
      </c>
      <c r="K61" s="12">
        <v>80500</v>
      </c>
      <c r="L61" s="13" t="s">
        <v>71</v>
      </c>
      <c r="M61" s="13" t="s">
        <v>355</v>
      </c>
      <c r="N61" s="14">
        <v>300000</v>
      </c>
      <c r="O61" s="15">
        <v>45107</v>
      </c>
      <c r="P61" s="15">
        <v>45838</v>
      </c>
      <c r="Q61" s="12" t="s">
        <v>603</v>
      </c>
      <c r="R61" s="13" t="s">
        <v>570</v>
      </c>
      <c r="S61" s="12"/>
    </row>
    <row r="62" spans="1:19" ht="57">
      <c r="A62" s="12">
        <v>27</v>
      </c>
      <c r="B62" s="12">
        <v>15</v>
      </c>
      <c r="C62" s="12">
        <v>27</v>
      </c>
      <c r="D62" s="12">
        <v>21</v>
      </c>
      <c r="E62" s="11">
        <v>63</v>
      </c>
      <c r="F62" s="12" t="s">
        <v>716</v>
      </c>
      <c r="G62" s="12" t="s">
        <v>717</v>
      </c>
      <c r="H62" s="12" t="s">
        <v>1349</v>
      </c>
      <c r="I62" s="12" t="s">
        <v>597</v>
      </c>
      <c r="J62" s="12" t="s">
        <v>597</v>
      </c>
      <c r="K62" s="12">
        <v>80500</v>
      </c>
      <c r="L62" s="13" t="s">
        <v>72</v>
      </c>
      <c r="M62" s="13" t="s">
        <v>356</v>
      </c>
      <c r="N62" s="14">
        <v>400000</v>
      </c>
      <c r="O62" s="15">
        <v>45107</v>
      </c>
      <c r="P62" s="15">
        <v>45838</v>
      </c>
      <c r="Q62" s="12" t="s">
        <v>603</v>
      </c>
      <c r="R62" s="13" t="s">
        <v>570</v>
      </c>
      <c r="S62" s="12"/>
    </row>
    <row r="63" spans="1:19" ht="57">
      <c r="A63" s="12">
        <v>27</v>
      </c>
      <c r="B63" s="12">
        <v>22</v>
      </c>
      <c r="C63" s="12">
        <v>28</v>
      </c>
      <c r="D63" s="12">
        <v>3</v>
      </c>
      <c r="E63" s="11">
        <v>64</v>
      </c>
      <c r="F63" s="12" t="s">
        <v>1595</v>
      </c>
      <c r="G63" s="12" t="s">
        <v>1596</v>
      </c>
      <c r="H63" s="12" t="s">
        <v>1350</v>
      </c>
      <c r="I63" s="12" t="s">
        <v>597</v>
      </c>
      <c r="J63" s="12" t="s">
        <v>597</v>
      </c>
      <c r="K63" s="12">
        <v>80500</v>
      </c>
      <c r="L63" s="13" t="s">
        <v>73</v>
      </c>
      <c r="M63" s="13" t="s">
        <v>942</v>
      </c>
      <c r="N63" s="14">
        <v>2110864</v>
      </c>
      <c r="O63" s="15">
        <v>45107</v>
      </c>
      <c r="P63" s="15">
        <v>45838</v>
      </c>
      <c r="Q63" s="12" t="s">
        <v>603</v>
      </c>
      <c r="R63" s="13" t="s">
        <v>570</v>
      </c>
      <c r="S63" s="12"/>
    </row>
    <row r="64" spans="1:19" ht="142.5">
      <c r="A64" s="12">
        <v>28</v>
      </c>
      <c r="B64" s="12">
        <v>4</v>
      </c>
      <c r="C64" s="12">
        <v>28</v>
      </c>
      <c r="D64" s="12">
        <v>19</v>
      </c>
      <c r="E64" s="11">
        <v>65</v>
      </c>
      <c r="F64" s="12" t="s">
        <v>720</v>
      </c>
      <c r="G64" s="12" t="s">
        <v>721</v>
      </c>
      <c r="H64" s="12" t="s">
        <v>1351</v>
      </c>
      <c r="I64" s="12" t="s">
        <v>602</v>
      </c>
      <c r="J64" s="12" t="s">
        <v>602</v>
      </c>
      <c r="K64" s="12">
        <v>34100</v>
      </c>
      <c r="L64" s="13" t="s">
        <v>74</v>
      </c>
      <c r="M64" s="13" t="s">
        <v>357</v>
      </c>
      <c r="N64" s="14">
        <f>555000-5500</f>
        <v>549500</v>
      </c>
      <c r="O64" s="15">
        <v>45107</v>
      </c>
      <c r="P64" s="15">
        <v>45838</v>
      </c>
      <c r="Q64" s="12" t="s">
        <v>603</v>
      </c>
      <c r="R64" s="13" t="s">
        <v>570</v>
      </c>
      <c r="S64" s="12"/>
    </row>
    <row r="65" spans="1:19" ht="71.25">
      <c r="A65" s="12">
        <v>28</v>
      </c>
      <c r="B65" s="12">
        <v>20</v>
      </c>
      <c r="C65" s="12">
        <v>29</v>
      </c>
      <c r="D65" s="12">
        <v>2</v>
      </c>
      <c r="E65" s="11">
        <v>66</v>
      </c>
      <c r="F65" s="12" t="s">
        <v>722</v>
      </c>
      <c r="G65" s="12" t="s">
        <v>723</v>
      </c>
      <c r="H65" s="12" t="s">
        <v>1352</v>
      </c>
      <c r="I65" s="12" t="s">
        <v>597</v>
      </c>
      <c r="J65" s="12" t="s">
        <v>597</v>
      </c>
      <c r="K65" s="12">
        <v>80500</v>
      </c>
      <c r="L65" s="13" t="s">
        <v>75</v>
      </c>
      <c r="M65" s="13" t="s">
        <v>358</v>
      </c>
      <c r="N65" s="14">
        <v>250000</v>
      </c>
      <c r="O65" s="15">
        <v>45107</v>
      </c>
      <c r="P65" s="15">
        <v>45838</v>
      </c>
      <c r="Q65" s="12" t="s">
        <v>603</v>
      </c>
      <c r="R65" s="13" t="s">
        <v>570</v>
      </c>
      <c r="S65" s="12"/>
    </row>
    <row r="66" spans="1:19" ht="71.25">
      <c r="A66" s="12">
        <v>29</v>
      </c>
      <c r="B66" s="12">
        <v>3</v>
      </c>
      <c r="C66" s="12">
        <v>29</v>
      </c>
      <c r="D66" s="12">
        <v>10</v>
      </c>
      <c r="E66" s="11">
        <v>67</v>
      </c>
      <c r="F66" s="12" t="s">
        <v>724</v>
      </c>
      <c r="G66" s="12" t="s">
        <v>725</v>
      </c>
      <c r="H66" s="12" t="s">
        <v>1353</v>
      </c>
      <c r="I66" s="12" t="s">
        <v>726</v>
      </c>
      <c r="J66" s="12" t="s">
        <v>726</v>
      </c>
      <c r="K66" s="12">
        <v>95000</v>
      </c>
      <c r="L66" s="13" t="s">
        <v>76</v>
      </c>
      <c r="M66" s="13" t="s">
        <v>359</v>
      </c>
      <c r="N66" s="14">
        <v>140459</v>
      </c>
      <c r="O66" s="15">
        <v>45107</v>
      </c>
      <c r="P66" s="15">
        <v>45838</v>
      </c>
      <c r="Q66" s="12" t="s">
        <v>603</v>
      </c>
      <c r="R66" s="13" t="s">
        <v>570</v>
      </c>
      <c r="S66" s="12"/>
    </row>
    <row r="67" spans="1:19" ht="71.25">
      <c r="A67" s="12">
        <v>29</v>
      </c>
      <c r="B67" s="12">
        <v>11</v>
      </c>
      <c r="C67" s="12">
        <v>29</v>
      </c>
      <c r="D67" s="12">
        <v>18</v>
      </c>
      <c r="E67" s="11">
        <v>68</v>
      </c>
      <c r="F67" s="12" t="s">
        <v>727</v>
      </c>
      <c r="G67" s="12" t="s">
        <v>728</v>
      </c>
      <c r="H67" s="12" t="s">
        <v>1354</v>
      </c>
      <c r="I67" s="12" t="s">
        <v>726</v>
      </c>
      <c r="J67" s="12" t="s">
        <v>726</v>
      </c>
      <c r="K67" s="12">
        <v>95000</v>
      </c>
      <c r="L67" s="13" t="s">
        <v>77</v>
      </c>
      <c r="M67" s="13" t="s">
        <v>360</v>
      </c>
      <c r="N67" s="14">
        <v>797760</v>
      </c>
      <c r="O67" s="15">
        <v>45107</v>
      </c>
      <c r="P67" s="15">
        <v>45838</v>
      </c>
      <c r="Q67" s="12" t="s">
        <v>603</v>
      </c>
      <c r="R67" s="13" t="s">
        <v>570</v>
      </c>
      <c r="S67" s="12"/>
    </row>
    <row r="68" spans="1:19" ht="99.75">
      <c r="A68" s="12">
        <v>29</v>
      </c>
      <c r="B68" s="12">
        <v>19</v>
      </c>
      <c r="C68" s="12">
        <v>30</v>
      </c>
      <c r="D68" s="12">
        <v>5</v>
      </c>
      <c r="E68" s="11">
        <v>69</v>
      </c>
      <c r="F68" s="12" t="s">
        <v>729</v>
      </c>
      <c r="G68" s="12" t="s">
        <v>730</v>
      </c>
      <c r="H68" s="12" t="s">
        <v>1355</v>
      </c>
      <c r="I68" s="12" t="s">
        <v>731</v>
      </c>
      <c r="J68" s="12" t="s">
        <v>731</v>
      </c>
      <c r="K68" s="12">
        <v>92400</v>
      </c>
      <c r="L68" s="13" t="s">
        <v>78</v>
      </c>
      <c r="M68" s="13" t="s">
        <v>361</v>
      </c>
      <c r="N68" s="14">
        <f>345543-3455</f>
        <v>342088</v>
      </c>
      <c r="O68" s="15">
        <v>46203</v>
      </c>
      <c r="P68" s="15">
        <v>46203</v>
      </c>
      <c r="Q68" s="12" t="s">
        <v>604</v>
      </c>
      <c r="R68" s="13" t="s">
        <v>570</v>
      </c>
      <c r="S68" s="12"/>
    </row>
    <row r="69" spans="1:19" ht="71.25">
      <c r="A69" s="12">
        <v>30</v>
      </c>
      <c r="B69" s="12">
        <v>6</v>
      </c>
      <c r="C69" s="12">
        <v>30</v>
      </c>
      <c r="D69" s="12">
        <v>13</v>
      </c>
      <c r="E69" s="11">
        <v>70</v>
      </c>
      <c r="F69" s="12" t="s">
        <v>732</v>
      </c>
      <c r="G69" s="12" t="s">
        <v>733</v>
      </c>
      <c r="H69" s="12" t="s">
        <v>1356</v>
      </c>
      <c r="I69" s="12" t="s">
        <v>597</v>
      </c>
      <c r="J69" s="12" t="s">
        <v>597</v>
      </c>
      <c r="K69" s="12">
        <v>80500</v>
      </c>
      <c r="L69" s="13" t="s">
        <v>79</v>
      </c>
      <c r="M69" s="13" t="s">
        <v>1273</v>
      </c>
      <c r="N69" s="14">
        <v>500000</v>
      </c>
      <c r="O69" s="15">
        <v>45107</v>
      </c>
      <c r="P69" s="15">
        <v>45838</v>
      </c>
      <c r="Q69" s="12" t="s">
        <v>603</v>
      </c>
      <c r="R69" s="13" t="s">
        <v>570</v>
      </c>
      <c r="S69" s="12"/>
    </row>
    <row r="70" spans="1:19" ht="85.5">
      <c r="A70" s="12">
        <v>30</v>
      </c>
      <c r="B70" s="12">
        <v>14</v>
      </c>
      <c r="C70" s="12">
        <v>30</v>
      </c>
      <c r="D70" s="12">
        <v>23</v>
      </c>
      <c r="E70" s="11">
        <v>71</v>
      </c>
      <c r="F70" s="12" t="s">
        <v>734</v>
      </c>
      <c r="G70" s="12" t="s">
        <v>735</v>
      </c>
      <c r="H70" s="12" t="s">
        <v>1357</v>
      </c>
      <c r="I70" s="12" t="s">
        <v>736</v>
      </c>
      <c r="J70" s="12" t="s">
        <v>736</v>
      </c>
      <c r="K70" s="12">
        <v>41900</v>
      </c>
      <c r="L70" s="13" t="s">
        <v>80</v>
      </c>
      <c r="M70" s="13" t="s">
        <v>362</v>
      </c>
      <c r="N70" s="14">
        <f>840000-8400</f>
        <v>831600</v>
      </c>
      <c r="O70" s="15">
        <v>45107</v>
      </c>
      <c r="P70" s="15">
        <v>45838</v>
      </c>
      <c r="Q70" s="12" t="s">
        <v>603</v>
      </c>
      <c r="R70" s="13" t="s">
        <v>570</v>
      </c>
      <c r="S70" s="12"/>
    </row>
    <row r="71" spans="1:19" ht="128.25">
      <c r="A71" s="12">
        <v>30</v>
      </c>
      <c r="B71" s="12">
        <v>24</v>
      </c>
      <c r="C71" s="12">
        <v>31</v>
      </c>
      <c r="D71" s="12">
        <v>12</v>
      </c>
      <c r="E71" s="11">
        <v>72</v>
      </c>
      <c r="F71" s="12" t="s">
        <v>737</v>
      </c>
      <c r="G71" s="12" t="s">
        <v>738</v>
      </c>
      <c r="H71" s="12" t="s">
        <v>1358</v>
      </c>
      <c r="I71" s="12" t="s">
        <v>602</v>
      </c>
      <c r="J71" s="12" t="s">
        <v>602</v>
      </c>
      <c r="K71" s="12">
        <v>34100</v>
      </c>
      <c r="L71" s="13" t="s">
        <v>81</v>
      </c>
      <c r="M71" s="13" t="s">
        <v>1064</v>
      </c>
      <c r="N71" s="14">
        <f>175000-1750</f>
        <v>173250</v>
      </c>
      <c r="O71" s="15">
        <v>45107</v>
      </c>
      <c r="P71" s="15">
        <v>45838</v>
      </c>
      <c r="Q71" s="12" t="s">
        <v>603</v>
      </c>
      <c r="R71" s="13" t="s">
        <v>570</v>
      </c>
      <c r="S71" s="12"/>
    </row>
    <row r="72" spans="1:19" ht="99.75">
      <c r="A72" s="12">
        <v>31</v>
      </c>
      <c r="B72" s="12">
        <v>13</v>
      </c>
      <c r="C72" s="12">
        <v>31</v>
      </c>
      <c r="D72" s="12">
        <v>24</v>
      </c>
      <c r="E72" s="11">
        <v>73</v>
      </c>
      <c r="F72" s="12" t="s">
        <v>739</v>
      </c>
      <c r="G72" s="12" t="s">
        <v>740</v>
      </c>
      <c r="H72" s="12" t="s">
        <v>1359</v>
      </c>
      <c r="I72" s="12" t="s">
        <v>741</v>
      </c>
      <c r="J72" s="12" t="s">
        <v>741</v>
      </c>
      <c r="K72" s="12">
        <v>55000</v>
      </c>
      <c r="L72" s="13" t="s">
        <v>82</v>
      </c>
      <c r="M72" s="13" t="s">
        <v>363</v>
      </c>
      <c r="N72" s="14">
        <v>50000</v>
      </c>
      <c r="O72" s="15">
        <v>45838</v>
      </c>
      <c r="P72" s="15">
        <v>45838</v>
      </c>
      <c r="Q72" s="12" t="s">
        <v>604</v>
      </c>
      <c r="R72" s="13" t="s">
        <v>571</v>
      </c>
      <c r="S72" s="12"/>
    </row>
    <row r="73" spans="1:19" ht="99.75">
      <c r="A73" s="12">
        <v>31</v>
      </c>
      <c r="B73" s="12">
        <v>25</v>
      </c>
      <c r="C73" s="12">
        <v>32</v>
      </c>
      <c r="D73" s="12">
        <v>10</v>
      </c>
      <c r="E73" s="11">
        <v>74</v>
      </c>
      <c r="F73" s="12" t="s">
        <v>742</v>
      </c>
      <c r="G73" s="12" t="s">
        <v>743</v>
      </c>
      <c r="H73" s="12" t="s">
        <v>1360</v>
      </c>
      <c r="I73" s="12" t="s">
        <v>689</v>
      </c>
      <c r="J73" s="12" t="s">
        <v>689</v>
      </c>
      <c r="K73" s="12">
        <v>66700</v>
      </c>
      <c r="L73" s="13" t="s">
        <v>83</v>
      </c>
      <c r="M73" s="13" t="s">
        <v>364</v>
      </c>
      <c r="N73" s="14">
        <v>170000</v>
      </c>
      <c r="O73" s="15">
        <v>45473</v>
      </c>
      <c r="P73" s="15">
        <v>45473</v>
      </c>
      <c r="Q73" s="12" t="s">
        <v>604</v>
      </c>
      <c r="R73" s="13" t="s">
        <v>572</v>
      </c>
      <c r="S73" s="12"/>
    </row>
    <row r="74" spans="1:19" ht="99.75">
      <c r="A74" s="12">
        <v>32</v>
      </c>
      <c r="B74" s="12">
        <v>11</v>
      </c>
      <c r="C74" s="12">
        <v>32</v>
      </c>
      <c r="D74" s="12">
        <v>20</v>
      </c>
      <c r="E74" s="11">
        <v>75</v>
      </c>
      <c r="F74" s="12" t="s">
        <v>744</v>
      </c>
      <c r="G74" s="12" t="s">
        <v>745</v>
      </c>
      <c r="H74" s="12" t="s">
        <v>1361</v>
      </c>
      <c r="I74" s="12" t="s">
        <v>746</v>
      </c>
      <c r="J74" s="12" t="s">
        <v>746</v>
      </c>
      <c r="K74" s="12">
        <v>96000</v>
      </c>
      <c r="L74" s="13" t="s">
        <v>84</v>
      </c>
      <c r="M74" s="13" t="s">
        <v>365</v>
      </c>
      <c r="N74" s="14">
        <v>125000</v>
      </c>
      <c r="O74" s="15">
        <v>45107</v>
      </c>
      <c r="P74" s="15">
        <v>45838</v>
      </c>
      <c r="Q74" s="12" t="s">
        <v>604</v>
      </c>
      <c r="R74" s="13" t="s">
        <v>572</v>
      </c>
      <c r="S74" s="12"/>
    </row>
    <row r="75" spans="1:19" ht="57">
      <c r="A75" s="12">
        <v>32</v>
      </c>
      <c r="B75" s="12">
        <v>21</v>
      </c>
      <c r="C75" s="12">
        <v>33</v>
      </c>
      <c r="D75" s="12">
        <v>2</v>
      </c>
      <c r="E75" s="11">
        <v>76</v>
      </c>
      <c r="F75" s="12" t="s">
        <v>749</v>
      </c>
      <c r="G75" s="12" t="s">
        <v>750</v>
      </c>
      <c r="H75" s="12" t="s">
        <v>1362</v>
      </c>
      <c r="I75" s="12" t="s">
        <v>602</v>
      </c>
      <c r="J75" s="12" t="s">
        <v>602</v>
      </c>
      <c r="K75" s="12">
        <v>34100</v>
      </c>
      <c r="L75" s="13" t="s">
        <v>86</v>
      </c>
      <c r="M75" s="13" t="s">
        <v>367</v>
      </c>
      <c r="N75" s="14">
        <v>516000</v>
      </c>
      <c r="O75" s="15">
        <v>45107</v>
      </c>
      <c r="P75" s="15">
        <v>45838</v>
      </c>
      <c r="Q75" s="12" t="s">
        <v>603</v>
      </c>
      <c r="R75" s="13" t="s">
        <v>572</v>
      </c>
      <c r="S75" s="12"/>
    </row>
    <row r="76" spans="1:19" ht="57">
      <c r="A76" s="12">
        <v>33</v>
      </c>
      <c r="B76" s="12">
        <v>3</v>
      </c>
      <c r="C76" s="12">
        <v>33</v>
      </c>
      <c r="D76" s="12">
        <v>9</v>
      </c>
      <c r="E76" s="11">
        <v>77</v>
      </c>
      <c r="F76" s="12" t="s">
        <v>751</v>
      </c>
      <c r="G76" s="12" t="s">
        <v>752</v>
      </c>
      <c r="H76" s="12" t="s">
        <v>1363</v>
      </c>
      <c r="I76" s="12" t="s">
        <v>753</v>
      </c>
      <c r="J76" s="12" t="s">
        <v>753</v>
      </c>
      <c r="K76" s="12">
        <v>60900</v>
      </c>
      <c r="L76" s="13" t="s">
        <v>87</v>
      </c>
      <c r="M76" s="13" t="s">
        <v>943</v>
      </c>
      <c r="N76" s="14">
        <f>190000-1900</f>
        <v>188100</v>
      </c>
      <c r="O76" s="15">
        <v>45107</v>
      </c>
      <c r="P76" s="15">
        <v>45838</v>
      </c>
      <c r="Q76" s="12" t="s">
        <v>603</v>
      </c>
      <c r="R76" s="13" t="s">
        <v>573</v>
      </c>
      <c r="S76" s="12"/>
    </row>
    <row r="77" spans="1:19" ht="128.25">
      <c r="A77" s="12">
        <v>33</v>
      </c>
      <c r="B77" s="12">
        <v>10</v>
      </c>
      <c r="C77" s="12">
        <v>33</v>
      </c>
      <c r="D77" s="12">
        <v>23</v>
      </c>
      <c r="E77" s="11">
        <v>78</v>
      </c>
      <c r="F77" s="12" t="s">
        <v>754</v>
      </c>
      <c r="G77" s="12" t="s">
        <v>755</v>
      </c>
      <c r="H77" s="12" t="s">
        <v>1364</v>
      </c>
      <c r="I77" s="12" t="s">
        <v>753</v>
      </c>
      <c r="J77" s="12" t="s">
        <v>753</v>
      </c>
      <c r="K77" s="12">
        <v>60900</v>
      </c>
      <c r="L77" s="13" t="s">
        <v>88</v>
      </c>
      <c r="M77" s="13" t="s">
        <v>368</v>
      </c>
      <c r="N77" s="14">
        <v>3342795</v>
      </c>
      <c r="O77" s="15">
        <v>45107</v>
      </c>
      <c r="P77" s="15">
        <v>45838</v>
      </c>
      <c r="Q77" s="12" t="s">
        <v>603</v>
      </c>
      <c r="R77" s="13" t="s">
        <v>573</v>
      </c>
      <c r="S77" s="12"/>
    </row>
    <row r="78" spans="1:19" ht="99.75">
      <c r="A78" s="12">
        <v>33</v>
      </c>
      <c r="B78" s="12">
        <v>24</v>
      </c>
      <c r="C78" s="12">
        <v>34</v>
      </c>
      <c r="D78" s="12">
        <v>9</v>
      </c>
      <c r="E78" s="11">
        <v>79</v>
      </c>
      <c r="F78" s="12" t="s">
        <v>756</v>
      </c>
      <c r="G78" s="12" t="s">
        <v>757</v>
      </c>
      <c r="H78" s="12" t="s">
        <v>1365</v>
      </c>
      <c r="I78" s="12" t="s">
        <v>753</v>
      </c>
      <c r="J78" s="12" t="s">
        <v>753</v>
      </c>
      <c r="K78" s="12">
        <v>60900</v>
      </c>
      <c r="L78" s="13" t="s">
        <v>89</v>
      </c>
      <c r="M78" s="13" t="s">
        <v>369</v>
      </c>
      <c r="N78" s="14">
        <v>235000</v>
      </c>
      <c r="O78" s="15">
        <v>45107</v>
      </c>
      <c r="P78" s="15">
        <v>45838</v>
      </c>
      <c r="Q78" s="12" t="s">
        <v>604</v>
      </c>
      <c r="R78" s="13" t="s">
        <v>573</v>
      </c>
      <c r="S78" s="12"/>
    </row>
    <row r="79" spans="1:19" ht="71.25">
      <c r="A79" s="12">
        <v>34</v>
      </c>
      <c r="B79" s="12">
        <v>10</v>
      </c>
      <c r="C79" s="12">
        <v>34</v>
      </c>
      <c r="D79" s="12">
        <v>16</v>
      </c>
      <c r="E79" s="11">
        <v>80</v>
      </c>
      <c r="F79" s="12" t="s">
        <v>758</v>
      </c>
      <c r="G79" s="12" t="s">
        <v>759</v>
      </c>
      <c r="H79" s="12" t="s">
        <v>1366</v>
      </c>
      <c r="I79" s="12" t="s">
        <v>753</v>
      </c>
      <c r="J79" s="12" t="s">
        <v>753</v>
      </c>
      <c r="K79" s="12">
        <v>60900</v>
      </c>
      <c r="L79" s="13" t="s">
        <v>90</v>
      </c>
      <c r="M79" s="13" t="s">
        <v>370</v>
      </c>
      <c r="N79" s="14">
        <v>58500</v>
      </c>
      <c r="O79" s="15">
        <v>45107</v>
      </c>
      <c r="P79" s="15">
        <v>45838</v>
      </c>
      <c r="Q79" s="12" t="s">
        <v>603</v>
      </c>
      <c r="R79" s="13" t="s">
        <v>573</v>
      </c>
      <c r="S79" s="12"/>
    </row>
    <row r="80" spans="1:19" ht="57">
      <c r="A80" s="12">
        <v>34</v>
      </c>
      <c r="B80" s="12">
        <v>17</v>
      </c>
      <c r="C80" s="12">
        <v>34</v>
      </c>
      <c r="D80" s="12">
        <v>23</v>
      </c>
      <c r="E80" s="11">
        <v>81</v>
      </c>
      <c r="F80" s="12" t="s">
        <v>760</v>
      </c>
      <c r="G80" s="12" t="s">
        <v>761</v>
      </c>
      <c r="H80" s="12" t="s">
        <v>1367</v>
      </c>
      <c r="I80" s="12" t="s">
        <v>753</v>
      </c>
      <c r="J80" s="12" t="s">
        <v>753</v>
      </c>
      <c r="K80" s="12">
        <v>60900</v>
      </c>
      <c r="L80" s="13" t="s">
        <v>91</v>
      </c>
      <c r="M80" s="13" t="s">
        <v>371</v>
      </c>
      <c r="N80" s="14">
        <v>201400</v>
      </c>
      <c r="O80" s="15">
        <v>45107</v>
      </c>
      <c r="P80" s="15">
        <v>45838</v>
      </c>
      <c r="Q80" s="12" t="s">
        <v>603</v>
      </c>
      <c r="R80" s="13" t="s">
        <v>573</v>
      </c>
      <c r="S80" s="12"/>
    </row>
    <row r="81" spans="1:19" ht="57">
      <c r="A81" s="12">
        <v>34</v>
      </c>
      <c r="B81" s="12">
        <v>24</v>
      </c>
      <c r="C81" s="12">
        <v>35</v>
      </c>
      <c r="D81" s="12">
        <v>5</v>
      </c>
      <c r="E81" s="11">
        <v>82</v>
      </c>
      <c r="F81" s="12" t="s">
        <v>762</v>
      </c>
      <c r="G81" s="12" t="s">
        <v>763</v>
      </c>
      <c r="H81" s="12" t="s">
        <v>1368</v>
      </c>
      <c r="I81" s="12" t="s">
        <v>726</v>
      </c>
      <c r="J81" s="12" t="s">
        <v>726</v>
      </c>
      <c r="K81" s="12">
        <v>95000</v>
      </c>
      <c r="L81" s="13" t="s">
        <v>92</v>
      </c>
      <c r="M81" s="13" t="s">
        <v>372</v>
      </c>
      <c r="N81" s="14">
        <v>600000</v>
      </c>
      <c r="O81" s="15">
        <v>45107</v>
      </c>
      <c r="P81" s="15">
        <v>45838</v>
      </c>
      <c r="Q81" s="12" t="s">
        <v>603</v>
      </c>
      <c r="R81" s="13" t="s">
        <v>574</v>
      </c>
      <c r="S81" s="12"/>
    </row>
    <row r="82" spans="1:19" ht="85.5">
      <c r="A82" s="12">
        <v>35</v>
      </c>
      <c r="B82" s="12">
        <v>6</v>
      </c>
      <c r="C82" s="12">
        <v>35</v>
      </c>
      <c r="D82" s="12">
        <v>14</v>
      </c>
      <c r="E82" s="11">
        <v>83</v>
      </c>
      <c r="F82" s="12" t="s">
        <v>764</v>
      </c>
      <c r="G82" s="12" t="s">
        <v>765</v>
      </c>
      <c r="H82" s="12" t="s">
        <v>1369</v>
      </c>
      <c r="I82" s="12" t="s">
        <v>602</v>
      </c>
      <c r="J82" s="12" t="s">
        <v>602</v>
      </c>
      <c r="K82" s="12">
        <v>34100</v>
      </c>
      <c r="L82" s="13" t="s">
        <v>93</v>
      </c>
      <c r="M82" s="18" t="s">
        <v>373</v>
      </c>
      <c r="N82" s="14">
        <v>150000</v>
      </c>
      <c r="O82" s="15">
        <v>45107</v>
      </c>
      <c r="P82" s="15">
        <v>45838</v>
      </c>
      <c r="Q82" s="12" t="s">
        <v>603</v>
      </c>
      <c r="R82" s="13" t="s">
        <v>574</v>
      </c>
      <c r="S82" s="12" t="s">
        <v>1285</v>
      </c>
    </row>
    <row r="83" spans="1:19" ht="71.25">
      <c r="A83" s="12">
        <v>35</v>
      </c>
      <c r="B83" s="12">
        <v>15</v>
      </c>
      <c r="C83" s="12">
        <v>35</v>
      </c>
      <c r="D83" s="12">
        <v>22</v>
      </c>
      <c r="E83" s="11">
        <v>84</v>
      </c>
      <c r="F83" s="12" t="s">
        <v>766</v>
      </c>
      <c r="G83" s="12" t="s">
        <v>767</v>
      </c>
      <c r="H83" s="12" t="s">
        <v>1370</v>
      </c>
      <c r="I83" s="12" t="s">
        <v>602</v>
      </c>
      <c r="J83" s="12" t="s">
        <v>602</v>
      </c>
      <c r="K83" s="12">
        <v>34100</v>
      </c>
      <c r="L83" s="13" t="s">
        <v>94</v>
      </c>
      <c r="M83" s="13" t="s">
        <v>374</v>
      </c>
      <c r="N83" s="14">
        <v>100000</v>
      </c>
      <c r="O83" s="15">
        <v>45107</v>
      </c>
      <c r="P83" s="15">
        <v>45838</v>
      </c>
      <c r="Q83" s="12" t="s">
        <v>603</v>
      </c>
      <c r="R83" s="13" t="s">
        <v>574</v>
      </c>
      <c r="S83" s="12"/>
    </row>
    <row r="84" spans="1:19" ht="71.25">
      <c r="A84" s="12">
        <v>35</v>
      </c>
      <c r="B84" s="12">
        <v>23</v>
      </c>
      <c r="C84" s="12">
        <v>36</v>
      </c>
      <c r="D84" s="12">
        <v>6</v>
      </c>
      <c r="E84" s="11">
        <v>85</v>
      </c>
      <c r="F84" s="12" t="s">
        <v>768</v>
      </c>
      <c r="G84" s="12" t="s">
        <v>769</v>
      </c>
      <c r="H84" s="12" t="s">
        <v>1371</v>
      </c>
      <c r="I84" s="12" t="s">
        <v>602</v>
      </c>
      <c r="J84" s="12" t="s">
        <v>602</v>
      </c>
      <c r="K84" s="12">
        <v>34100</v>
      </c>
      <c r="L84" s="13" t="s">
        <v>95</v>
      </c>
      <c r="M84" s="13" t="s">
        <v>375</v>
      </c>
      <c r="N84" s="14">
        <v>50000</v>
      </c>
      <c r="O84" s="15">
        <v>45107</v>
      </c>
      <c r="P84" s="15">
        <v>45838</v>
      </c>
      <c r="Q84" s="12" t="s">
        <v>603</v>
      </c>
      <c r="R84" s="13" t="s">
        <v>574</v>
      </c>
      <c r="S84" s="12"/>
    </row>
    <row r="85" spans="1:19" ht="85.5">
      <c r="A85" s="12">
        <v>36</v>
      </c>
      <c r="B85" s="12">
        <v>7</v>
      </c>
      <c r="C85" s="12">
        <v>36</v>
      </c>
      <c r="D85" s="12">
        <v>15</v>
      </c>
      <c r="E85" s="11">
        <v>86</v>
      </c>
      <c r="F85" s="12" t="s">
        <v>770</v>
      </c>
      <c r="G85" s="12" t="s">
        <v>771</v>
      </c>
      <c r="H85" s="12" t="s">
        <v>1372</v>
      </c>
      <c r="I85" s="12" t="s">
        <v>602</v>
      </c>
      <c r="J85" s="12" t="s">
        <v>602</v>
      </c>
      <c r="K85" s="12">
        <v>34100</v>
      </c>
      <c r="L85" s="13" t="s">
        <v>96</v>
      </c>
      <c r="M85" s="13" t="s">
        <v>376</v>
      </c>
      <c r="N85" s="14">
        <v>150000</v>
      </c>
      <c r="O85" s="15">
        <v>45838</v>
      </c>
      <c r="P85" s="15">
        <v>45838</v>
      </c>
      <c r="Q85" s="12" t="s">
        <v>604</v>
      </c>
      <c r="R85" s="13" t="s">
        <v>574</v>
      </c>
      <c r="S85" s="12"/>
    </row>
    <row r="86" spans="1:19" ht="57">
      <c r="A86" s="12">
        <v>36</v>
      </c>
      <c r="B86" s="12">
        <v>16</v>
      </c>
      <c r="C86" s="12">
        <v>36</v>
      </c>
      <c r="D86" s="12">
        <v>23</v>
      </c>
      <c r="E86" s="11">
        <v>87</v>
      </c>
      <c r="F86" s="12" t="s">
        <v>772</v>
      </c>
      <c r="G86" s="12" t="s">
        <v>773</v>
      </c>
      <c r="H86" s="12" t="s">
        <v>1373</v>
      </c>
      <c r="I86" s="12" t="s">
        <v>689</v>
      </c>
      <c r="J86" s="12" t="s">
        <v>689</v>
      </c>
      <c r="K86" s="12">
        <v>66700</v>
      </c>
      <c r="L86" s="13" t="s">
        <v>97</v>
      </c>
      <c r="M86" s="13" t="s">
        <v>377</v>
      </c>
      <c r="N86" s="14">
        <v>240000</v>
      </c>
      <c r="O86" s="15">
        <v>45107</v>
      </c>
      <c r="P86" s="15">
        <v>45838</v>
      </c>
      <c r="Q86" s="12" t="s">
        <v>603</v>
      </c>
      <c r="R86" s="13" t="s">
        <v>574</v>
      </c>
      <c r="S86" s="12"/>
    </row>
    <row r="87" spans="1:19" ht="57">
      <c r="A87" s="12">
        <v>36</v>
      </c>
      <c r="B87" s="12">
        <v>24</v>
      </c>
      <c r="C87" s="12">
        <v>37</v>
      </c>
      <c r="D87" s="12">
        <v>5</v>
      </c>
      <c r="E87" s="11">
        <v>88</v>
      </c>
      <c r="F87" s="12" t="s">
        <v>774</v>
      </c>
      <c r="G87" s="12" t="s">
        <v>775</v>
      </c>
      <c r="H87" s="12" t="s">
        <v>1374</v>
      </c>
      <c r="I87" s="12" t="s">
        <v>776</v>
      </c>
      <c r="J87" s="12" t="s">
        <v>776</v>
      </c>
      <c r="K87" s="12">
        <v>41700</v>
      </c>
      <c r="L87" s="13" t="s">
        <v>98</v>
      </c>
      <c r="M87" s="13" t="s">
        <v>378</v>
      </c>
      <c r="N87" s="14">
        <v>5400000</v>
      </c>
      <c r="O87" s="15">
        <v>45107</v>
      </c>
      <c r="P87" s="15">
        <v>45838</v>
      </c>
      <c r="Q87" s="12" t="s">
        <v>603</v>
      </c>
      <c r="R87" s="13" t="s">
        <v>575</v>
      </c>
      <c r="S87" s="12"/>
    </row>
    <row r="88" spans="1:19" ht="99.75">
      <c r="A88" s="12">
        <v>37</v>
      </c>
      <c r="B88" s="12">
        <v>6</v>
      </c>
      <c r="C88" s="12">
        <v>37</v>
      </c>
      <c r="D88" s="12">
        <v>17</v>
      </c>
      <c r="E88" s="11">
        <v>89</v>
      </c>
      <c r="F88" s="12" t="s">
        <v>777</v>
      </c>
      <c r="G88" s="12" t="s">
        <v>778</v>
      </c>
      <c r="H88" s="12" t="s">
        <v>1375</v>
      </c>
      <c r="I88" s="12" t="s">
        <v>689</v>
      </c>
      <c r="J88" s="12" t="s">
        <v>689</v>
      </c>
      <c r="K88" s="12">
        <v>66700</v>
      </c>
      <c r="L88" s="13" t="s">
        <v>99</v>
      </c>
      <c r="M88" s="13" t="s">
        <v>379</v>
      </c>
      <c r="N88" s="14">
        <v>190000</v>
      </c>
      <c r="O88" s="15">
        <v>45473</v>
      </c>
      <c r="P88" s="15">
        <v>45838</v>
      </c>
      <c r="Q88" s="12" t="s">
        <v>604</v>
      </c>
      <c r="R88" s="13" t="s">
        <v>575</v>
      </c>
      <c r="S88" s="12"/>
    </row>
    <row r="89" spans="1:19" ht="71.25">
      <c r="A89" s="12">
        <v>37</v>
      </c>
      <c r="B89" s="12">
        <v>18</v>
      </c>
      <c r="C89" s="12">
        <v>37</v>
      </c>
      <c r="D89" s="12">
        <v>25</v>
      </c>
      <c r="E89" s="11">
        <v>90</v>
      </c>
      <c r="F89" s="12" t="s">
        <v>779</v>
      </c>
      <c r="G89" s="12" t="s">
        <v>780</v>
      </c>
      <c r="H89" s="12" t="s">
        <v>1376</v>
      </c>
      <c r="I89" s="12" t="s">
        <v>781</v>
      </c>
      <c r="J89" s="12" t="s">
        <v>781</v>
      </c>
      <c r="K89" s="12">
        <v>55000</v>
      </c>
      <c r="L89" s="13" t="s">
        <v>100</v>
      </c>
      <c r="M89" s="13" t="s">
        <v>380</v>
      </c>
      <c r="N89" s="14">
        <v>1000000</v>
      </c>
      <c r="O89" s="15">
        <v>45107</v>
      </c>
      <c r="P89" s="15">
        <v>45838</v>
      </c>
      <c r="Q89" s="12" t="s">
        <v>603</v>
      </c>
      <c r="R89" s="13" t="s">
        <v>575</v>
      </c>
      <c r="S89" s="12"/>
    </row>
    <row r="90" spans="1:19" ht="99.75">
      <c r="A90" s="12">
        <v>38</v>
      </c>
      <c r="B90" s="12">
        <v>1</v>
      </c>
      <c r="C90" s="12">
        <v>38</v>
      </c>
      <c r="D90" s="12">
        <v>11</v>
      </c>
      <c r="E90" s="11">
        <v>91</v>
      </c>
      <c r="F90" s="12" t="s">
        <v>782</v>
      </c>
      <c r="G90" s="12" t="s">
        <v>783</v>
      </c>
      <c r="H90" s="12" t="s">
        <v>1377</v>
      </c>
      <c r="I90" s="12" t="s">
        <v>602</v>
      </c>
      <c r="J90" s="12" t="s">
        <v>602</v>
      </c>
      <c r="K90" s="12">
        <v>34100</v>
      </c>
      <c r="L90" s="13" t="s">
        <v>101</v>
      </c>
      <c r="M90" s="13" t="s">
        <v>381</v>
      </c>
      <c r="N90" s="14">
        <f>953342-9533</f>
        <v>943809</v>
      </c>
      <c r="O90" s="15">
        <v>45107</v>
      </c>
      <c r="P90" s="15">
        <v>45838</v>
      </c>
      <c r="Q90" s="12" t="s">
        <v>603</v>
      </c>
      <c r="R90" s="13" t="s">
        <v>575</v>
      </c>
      <c r="S90" s="12"/>
    </row>
    <row r="91" spans="1:19" ht="99.75">
      <c r="A91" s="12">
        <v>38</v>
      </c>
      <c r="B91" s="12">
        <v>12</v>
      </c>
      <c r="C91" s="12">
        <v>38</v>
      </c>
      <c r="D91" s="12">
        <v>23</v>
      </c>
      <c r="E91" s="11">
        <v>92</v>
      </c>
      <c r="F91" s="12" t="s">
        <v>784</v>
      </c>
      <c r="G91" s="12" t="s">
        <v>785</v>
      </c>
      <c r="H91" s="12" t="s">
        <v>1378</v>
      </c>
      <c r="I91" s="12" t="s">
        <v>602</v>
      </c>
      <c r="J91" s="12" t="s">
        <v>597</v>
      </c>
      <c r="K91" s="12">
        <v>80500</v>
      </c>
      <c r="L91" s="13" t="s">
        <v>102</v>
      </c>
      <c r="M91" s="13" t="s">
        <v>382</v>
      </c>
      <c r="N91" s="14">
        <v>75000</v>
      </c>
      <c r="O91" s="15">
        <v>45838</v>
      </c>
      <c r="P91" s="15">
        <v>45838</v>
      </c>
      <c r="Q91" s="12" t="s">
        <v>604</v>
      </c>
      <c r="R91" s="13" t="s">
        <v>575</v>
      </c>
      <c r="S91" s="12"/>
    </row>
    <row r="92" spans="1:19" ht="57">
      <c r="A92" s="12">
        <v>38</v>
      </c>
      <c r="B92" s="12">
        <v>24</v>
      </c>
      <c r="C92" s="12">
        <v>39</v>
      </c>
      <c r="D92" s="12">
        <v>5</v>
      </c>
      <c r="E92" s="11">
        <v>93</v>
      </c>
      <c r="F92" s="12" t="s">
        <v>786</v>
      </c>
      <c r="G92" s="12" t="s">
        <v>787</v>
      </c>
      <c r="H92" s="12" t="s">
        <v>1379</v>
      </c>
      <c r="I92" s="12" t="s">
        <v>781</v>
      </c>
      <c r="J92" s="12" t="s">
        <v>781</v>
      </c>
      <c r="K92" s="12">
        <v>55000</v>
      </c>
      <c r="L92" s="13" t="s">
        <v>103</v>
      </c>
      <c r="M92" s="13" t="s">
        <v>383</v>
      </c>
      <c r="N92" s="14">
        <v>1450000</v>
      </c>
      <c r="O92" s="15">
        <v>45107</v>
      </c>
      <c r="P92" s="15">
        <v>45838</v>
      </c>
      <c r="Q92" s="12" t="s">
        <v>603</v>
      </c>
      <c r="R92" s="13" t="s">
        <v>575</v>
      </c>
      <c r="S92" s="12"/>
    </row>
    <row r="93" spans="1:19" ht="57">
      <c r="A93" s="12">
        <v>39</v>
      </c>
      <c r="B93" s="12">
        <v>6</v>
      </c>
      <c r="C93" s="12">
        <v>39</v>
      </c>
      <c r="D93" s="12">
        <v>12</v>
      </c>
      <c r="E93" s="11">
        <v>94</v>
      </c>
      <c r="F93" s="12" t="s">
        <v>790</v>
      </c>
      <c r="G93" s="12" t="s">
        <v>791</v>
      </c>
      <c r="H93" s="12" t="s">
        <v>1380</v>
      </c>
      <c r="I93" s="12" t="s">
        <v>689</v>
      </c>
      <c r="J93" s="12" t="s">
        <v>689</v>
      </c>
      <c r="K93" s="12">
        <v>66700</v>
      </c>
      <c r="L93" s="13" t="s">
        <v>105</v>
      </c>
      <c r="M93" s="13" t="s">
        <v>385</v>
      </c>
      <c r="N93" s="14">
        <f>4710000-47100</f>
        <v>4662900</v>
      </c>
      <c r="O93" s="15">
        <v>45107</v>
      </c>
      <c r="P93" s="15">
        <v>45838</v>
      </c>
      <c r="Q93" s="12" t="s">
        <v>603</v>
      </c>
      <c r="R93" s="13" t="s">
        <v>575</v>
      </c>
      <c r="S93" s="12"/>
    </row>
    <row r="94" spans="1:19" ht="99.75">
      <c r="A94" s="12">
        <v>39</v>
      </c>
      <c r="B94" s="12">
        <v>13</v>
      </c>
      <c r="C94" s="12">
        <v>39</v>
      </c>
      <c r="D94" s="12">
        <v>23</v>
      </c>
      <c r="E94" s="11">
        <v>95</v>
      </c>
      <c r="F94" s="12" t="s">
        <v>792</v>
      </c>
      <c r="G94" s="12" t="s">
        <v>793</v>
      </c>
      <c r="H94" s="12" t="s">
        <v>1381</v>
      </c>
      <c r="I94" s="12" t="s">
        <v>602</v>
      </c>
      <c r="J94" s="12" t="s">
        <v>602</v>
      </c>
      <c r="K94" s="12">
        <v>34100</v>
      </c>
      <c r="L94" s="13" t="s">
        <v>106</v>
      </c>
      <c r="M94" s="18" t="s">
        <v>386</v>
      </c>
      <c r="N94" s="14">
        <v>200000</v>
      </c>
      <c r="O94" s="15">
        <v>45107</v>
      </c>
      <c r="P94" s="15">
        <v>45838</v>
      </c>
      <c r="Q94" s="12" t="s">
        <v>603</v>
      </c>
      <c r="R94" s="13" t="s">
        <v>575</v>
      </c>
      <c r="S94" s="12" t="s">
        <v>1285</v>
      </c>
    </row>
    <row r="95" spans="1:19" ht="114">
      <c r="A95" s="12">
        <v>39</v>
      </c>
      <c r="B95" s="12">
        <v>24</v>
      </c>
      <c r="C95" s="12">
        <v>40</v>
      </c>
      <c r="D95" s="12">
        <v>10</v>
      </c>
      <c r="E95" s="11">
        <v>96</v>
      </c>
      <c r="F95" s="12" t="s">
        <v>792</v>
      </c>
      <c r="G95" s="12" t="s">
        <v>793</v>
      </c>
      <c r="H95" s="12" t="s">
        <v>1382</v>
      </c>
      <c r="I95" s="12" t="s">
        <v>602</v>
      </c>
      <c r="J95" s="12" t="s">
        <v>602</v>
      </c>
      <c r="K95" s="12">
        <v>34100</v>
      </c>
      <c r="L95" s="13" t="s">
        <v>107</v>
      </c>
      <c r="M95" s="18" t="s">
        <v>387</v>
      </c>
      <c r="N95" s="14">
        <v>639073</v>
      </c>
      <c r="O95" s="15">
        <v>45107</v>
      </c>
      <c r="P95" s="15">
        <v>45838</v>
      </c>
      <c r="Q95" s="12" t="s">
        <v>603</v>
      </c>
      <c r="R95" s="13" t="s">
        <v>575</v>
      </c>
      <c r="S95" s="12" t="s">
        <v>1285</v>
      </c>
    </row>
    <row r="96" spans="1:19" ht="71.25">
      <c r="A96" s="12">
        <v>40</v>
      </c>
      <c r="B96" s="12">
        <v>11</v>
      </c>
      <c r="C96" s="12">
        <v>40</v>
      </c>
      <c r="D96" s="12">
        <v>19</v>
      </c>
      <c r="E96" s="11">
        <v>97</v>
      </c>
      <c r="F96" s="12" t="s">
        <v>794</v>
      </c>
      <c r="G96" s="12" t="s">
        <v>795</v>
      </c>
      <c r="H96" s="12" t="s">
        <v>1383</v>
      </c>
      <c r="I96" s="12" t="s">
        <v>602</v>
      </c>
      <c r="J96" s="12" t="s">
        <v>602</v>
      </c>
      <c r="K96" s="12">
        <v>34100</v>
      </c>
      <c r="L96" s="13" t="s">
        <v>108</v>
      </c>
      <c r="M96" s="13" t="s">
        <v>388</v>
      </c>
      <c r="N96" s="14">
        <v>1000000</v>
      </c>
      <c r="O96" s="15">
        <v>45107</v>
      </c>
      <c r="P96" s="15">
        <v>45838</v>
      </c>
      <c r="Q96" s="12" t="s">
        <v>603</v>
      </c>
      <c r="R96" s="13" t="s">
        <v>575</v>
      </c>
      <c r="S96" s="12"/>
    </row>
    <row r="97" spans="1:19" ht="99.75">
      <c r="A97" s="12">
        <v>40</v>
      </c>
      <c r="B97" s="12">
        <v>20</v>
      </c>
      <c r="C97" s="12">
        <v>41</v>
      </c>
      <c r="D97" s="12">
        <v>5</v>
      </c>
      <c r="E97" s="11">
        <v>98</v>
      </c>
      <c r="F97" s="12" t="s">
        <v>796</v>
      </c>
      <c r="G97" s="12" t="s">
        <v>797</v>
      </c>
      <c r="H97" s="12" t="s">
        <v>1384</v>
      </c>
      <c r="I97" s="12" t="s">
        <v>602</v>
      </c>
      <c r="J97" s="12" t="s">
        <v>602</v>
      </c>
      <c r="K97" s="12">
        <v>34100</v>
      </c>
      <c r="L97" s="13" t="s">
        <v>109</v>
      </c>
      <c r="M97" s="13" t="s">
        <v>389</v>
      </c>
      <c r="N97" s="14">
        <v>750000</v>
      </c>
      <c r="O97" s="15">
        <v>45107</v>
      </c>
      <c r="P97" s="15">
        <v>45838</v>
      </c>
      <c r="Q97" s="12" t="s">
        <v>603</v>
      </c>
      <c r="R97" s="13" t="s">
        <v>575</v>
      </c>
      <c r="S97" s="12"/>
    </row>
    <row r="98" spans="1:19" ht="114">
      <c r="A98" s="12">
        <v>41</v>
      </c>
      <c r="B98" s="12">
        <v>6</v>
      </c>
      <c r="C98" s="12">
        <v>41</v>
      </c>
      <c r="D98" s="12">
        <v>16</v>
      </c>
      <c r="E98" s="11">
        <v>99</v>
      </c>
      <c r="F98" s="12" t="s">
        <v>798</v>
      </c>
      <c r="G98" s="12" t="s">
        <v>799</v>
      </c>
      <c r="H98" s="12" t="s">
        <v>1385</v>
      </c>
      <c r="I98" s="12" t="s">
        <v>602</v>
      </c>
      <c r="J98" s="12" t="s">
        <v>602</v>
      </c>
      <c r="K98" s="12">
        <v>34100</v>
      </c>
      <c r="L98" s="13" t="s">
        <v>110</v>
      </c>
      <c r="M98" s="13" t="s">
        <v>390</v>
      </c>
      <c r="N98" s="14">
        <v>25000</v>
      </c>
      <c r="O98" s="15">
        <v>45107</v>
      </c>
      <c r="P98" s="15">
        <v>45838</v>
      </c>
      <c r="Q98" s="12" t="s">
        <v>603</v>
      </c>
      <c r="R98" s="13" t="s">
        <v>575</v>
      </c>
      <c r="S98" s="12"/>
    </row>
    <row r="99" spans="1:19" ht="71.25">
      <c r="A99" s="12">
        <v>41</v>
      </c>
      <c r="B99" s="12">
        <v>17</v>
      </c>
      <c r="C99" s="12">
        <v>41</v>
      </c>
      <c r="D99" s="12">
        <v>25</v>
      </c>
      <c r="E99" s="11">
        <v>100</v>
      </c>
      <c r="F99" s="12" t="s">
        <v>800</v>
      </c>
      <c r="G99" s="12" t="s">
        <v>801</v>
      </c>
      <c r="H99" s="12" t="s">
        <v>1386</v>
      </c>
      <c r="I99" s="12" t="s">
        <v>597</v>
      </c>
      <c r="J99" s="12" t="s">
        <v>597</v>
      </c>
      <c r="K99" s="12">
        <v>80500</v>
      </c>
      <c r="L99" s="13" t="s">
        <v>111</v>
      </c>
      <c r="M99" s="13" t="s">
        <v>391</v>
      </c>
      <c r="N99" s="14">
        <v>300000</v>
      </c>
      <c r="O99" s="15">
        <v>45473</v>
      </c>
      <c r="P99" s="15">
        <v>45838</v>
      </c>
      <c r="Q99" s="12" t="s">
        <v>604</v>
      </c>
      <c r="R99" s="13" t="s">
        <v>575</v>
      </c>
      <c r="S99" s="12"/>
    </row>
    <row r="100" spans="1:19" ht="71.25">
      <c r="A100" s="12">
        <v>42</v>
      </c>
      <c r="B100" s="12">
        <v>1</v>
      </c>
      <c r="C100" s="12">
        <v>42</v>
      </c>
      <c r="D100" s="12">
        <v>8</v>
      </c>
      <c r="E100" s="11">
        <v>101</v>
      </c>
      <c r="F100" s="12" t="s">
        <v>802</v>
      </c>
      <c r="G100" s="12" t="s">
        <v>803</v>
      </c>
      <c r="H100" s="12" t="s">
        <v>1387</v>
      </c>
      <c r="I100" s="12" t="s">
        <v>689</v>
      </c>
      <c r="J100" s="12" t="s">
        <v>689</v>
      </c>
      <c r="K100" s="12">
        <v>66700</v>
      </c>
      <c r="L100" s="13" t="s">
        <v>112</v>
      </c>
      <c r="M100" s="13" t="s">
        <v>392</v>
      </c>
      <c r="N100" s="14">
        <v>1006370</v>
      </c>
      <c r="O100" s="15">
        <v>45107</v>
      </c>
      <c r="P100" s="15">
        <v>45838</v>
      </c>
      <c r="Q100" s="12" t="s">
        <v>603</v>
      </c>
      <c r="R100" s="13" t="s">
        <v>575</v>
      </c>
      <c r="S100" s="12"/>
    </row>
    <row r="101" spans="1:19" ht="85.5">
      <c r="A101" s="12">
        <v>42</v>
      </c>
      <c r="B101" s="12">
        <v>9</v>
      </c>
      <c r="C101" s="12">
        <v>42</v>
      </c>
      <c r="D101" s="12">
        <v>17</v>
      </c>
      <c r="E101" s="11">
        <v>102</v>
      </c>
      <c r="F101" s="12" t="s">
        <v>804</v>
      </c>
      <c r="G101" s="12" t="s">
        <v>805</v>
      </c>
      <c r="H101" s="12" t="s">
        <v>1388</v>
      </c>
      <c r="I101" s="12" t="s">
        <v>597</v>
      </c>
      <c r="J101" s="12" t="s">
        <v>597</v>
      </c>
      <c r="K101" s="12">
        <v>80500</v>
      </c>
      <c r="L101" s="13" t="s">
        <v>113</v>
      </c>
      <c r="M101" s="13" t="s">
        <v>393</v>
      </c>
      <c r="N101" s="14">
        <v>425800</v>
      </c>
      <c r="O101" s="15">
        <v>45107</v>
      </c>
      <c r="P101" s="15">
        <v>45838</v>
      </c>
      <c r="Q101" s="12" t="s">
        <v>604</v>
      </c>
      <c r="R101" s="13" t="s">
        <v>575</v>
      </c>
      <c r="S101" s="12"/>
    </row>
    <row r="102" spans="1:19" ht="142.5">
      <c r="A102" s="12">
        <v>42</v>
      </c>
      <c r="B102" s="12">
        <v>18</v>
      </c>
      <c r="C102" s="12">
        <v>43</v>
      </c>
      <c r="D102" s="12">
        <v>8</v>
      </c>
      <c r="E102" s="11">
        <v>103</v>
      </c>
      <c r="F102" s="12" t="s">
        <v>806</v>
      </c>
      <c r="G102" s="12" t="s">
        <v>807</v>
      </c>
      <c r="H102" s="12" t="s">
        <v>1389</v>
      </c>
      <c r="I102" s="12" t="s">
        <v>602</v>
      </c>
      <c r="J102" s="12" t="s">
        <v>602</v>
      </c>
      <c r="K102" s="12">
        <v>34100</v>
      </c>
      <c r="L102" s="13" t="s">
        <v>114</v>
      </c>
      <c r="M102" s="13" t="s">
        <v>394</v>
      </c>
      <c r="N102" s="14">
        <v>250000</v>
      </c>
      <c r="O102" s="15">
        <v>45473</v>
      </c>
      <c r="P102" s="15">
        <v>45838</v>
      </c>
      <c r="Q102" s="12" t="s">
        <v>604</v>
      </c>
      <c r="R102" s="13" t="s">
        <v>575</v>
      </c>
      <c r="S102" s="12"/>
    </row>
    <row r="103" spans="1:19" ht="71.25">
      <c r="A103" s="12">
        <v>43</v>
      </c>
      <c r="B103" s="12">
        <v>9</v>
      </c>
      <c r="C103" s="12">
        <v>43</v>
      </c>
      <c r="D103" s="12">
        <v>16</v>
      </c>
      <c r="E103" s="11">
        <v>104</v>
      </c>
      <c r="F103" s="12" t="s">
        <v>808</v>
      </c>
      <c r="G103" s="12" t="s">
        <v>809</v>
      </c>
      <c r="H103" s="12" t="s">
        <v>1390</v>
      </c>
      <c r="I103" s="12" t="s">
        <v>597</v>
      </c>
      <c r="J103" s="12" t="s">
        <v>597</v>
      </c>
      <c r="K103" s="12">
        <v>80500</v>
      </c>
      <c r="L103" s="13" t="s">
        <v>115</v>
      </c>
      <c r="M103" s="13" t="s">
        <v>395</v>
      </c>
      <c r="N103" s="14">
        <v>756000</v>
      </c>
      <c r="O103" s="15">
        <v>45107</v>
      </c>
      <c r="P103" s="15">
        <v>45838</v>
      </c>
      <c r="Q103" s="12" t="s">
        <v>603</v>
      </c>
      <c r="R103" s="13" t="s">
        <v>575</v>
      </c>
      <c r="S103" s="12"/>
    </row>
    <row r="104" spans="1:19" ht="71.25">
      <c r="A104" s="12">
        <v>43</v>
      </c>
      <c r="B104" s="12">
        <v>17</v>
      </c>
      <c r="C104" s="12">
        <v>43</v>
      </c>
      <c r="D104" s="12">
        <v>24</v>
      </c>
      <c r="E104" s="11">
        <v>105</v>
      </c>
      <c r="F104" s="12" t="s">
        <v>814</v>
      </c>
      <c r="G104" s="12" t="s">
        <v>815</v>
      </c>
      <c r="H104" s="12" t="s">
        <v>1391</v>
      </c>
      <c r="I104" s="12" t="s">
        <v>597</v>
      </c>
      <c r="J104" s="12" t="s">
        <v>597</v>
      </c>
      <c r="K104" s="12">
        <v>80500</v>
      </c>
      <c r="L104" s="13" t="s">
        <v>116</v>
      </c>
      <c r="M104" s="13" t="s">
        <v>396</v>
      </c>
      <c r="N104" s="14">
        <v>600000</v>
      </c>
      <c r="O104" s="15">
        <v>45107</v>
      </c>
      <c r="P104" s="15">
        <v>45838</v>
      </c>
      <c r="Q104" s="12" t="s">
        <v>603</v>
      </c>
      <c r="R104" s="13" t="s">
        <v>576</v>
      </c>
      <c r="S104" s="12"/>
    </row>
    <row r="105" spans="1:19" ht="114">
      <c r="A105" s="12">
        <v>43</v>
      </c>
      <c r="B105" s="12">
        <v>25</v>
      </c>
      <c r="C105" s="12">
        <v>44</v>
      </c>
      <c r="D105" s="12">
        <v>13</v>
      </c>
      <c r="E105" s="11">
        <v>106</v>
      </c>
      <c r="F105" s="12" t="s">
        <v>816</v>
      </c>
      <c r="G105" s="12" t="s">
        <v>817</v>
      </c>
      <c r="H105" s="12" t="s">
        <v>1392</v>
      </c>
      <c r="I105" s="12" t="s">
        <v>818</v>
      </c>
      <c r="J105" s="12" t="s">
        <v>1269</v>
      </c>
      <c r="K105" s="12">
        <v>98200</v>
      </c>
      <c r="L105" s="13" t="s">
        <v>117</v>
      </c>
      <c r="M105" s="13" t="s">
        <v>1065</v>
      </c>
      <c r="N105" s="14">
        <v>750000</v>
      </c>
      <c r="O105" s="15">
        <v>45107</v>
      </c>
      <c r="P105" s="15">
        <v>45838</v>
      </c>
      <c r="Q105" s="12" t="s">
        <v>603</v>
      </c>
      <c r="R105" s="13" t="s">
        <v>576</v>
      </c>
      <c r="S105" s="12"/>
    </row>
    <row r="106" spans="1:19" ht="57">
      <c r="A106" s="12">
        <v>44</v>
      </c>
      <c r="B106" s="12">
        <v>14</v>
      </c>
      <c r="C106" s="12">
        <v>44</v>
      </c>
      <c r="D106" s="12">
        <v>20</v>
      </c>
      <c r="E106" s="11">
        <v>107</v>
      </c>
      <c r="F106" s="12" t="s">
        <v>819</v>
      </c>
      <c r="G106" s="12" t="s">
        <v>820</v>
      </c>
      <c r="H106" s="12" t="s">
        <v>1393</v>
      </c>
      <c r="I106" s="12" t="s">
        <v>689</v>
      </c>
      <c r="J106" s="12" t="s">
        <v>689</v>
      </c>
      <c r="K106" s="12">
        <v>66700</v>
      </c>
      <c r="L106" s="13" t="s">
        <v>118</v>
      </c>
      <c r="M106" s="13" t="s">
        <v>397</v>
      </c>
      <c r="N106" s="14">
        <v>400000</v>
      </c>
      <c r="O106" s="15">
        <v>45107</v>
      </c>
      <c r="P106" s="15">
        <v>45838</v>
      </c>
      <c r="Q106" s="12" t="s">
        <v>603</v>
      </c>
      <c r="R106" s="13" t="s">
        <v>576</v>
      </c>
      <c r="S106" s="12"/>
    </row>
    <row r="107" spans="1:19" ht="71.25">
      <c r="A107" s="12">
        <v>44</v>
      </c>
      <c r="B107" s="12">
        <v>21</v>
      </c>
      <c r="C107" s="12">
        <v>45</v>
      </c>
      <c r="D107" s="12">
        <v>3</v>
      </c>
      <c r="E107" s="11">
        <v>108</v>
      </c>
      <c r="F107" s="12" t="s">
        <v>821</v>
      </c>
      <c r="G107" s="12" t="s">
        <v>822</v>
      </c>
      <c r="H107" s="12" t="s">
        <v>1394</v>
      </c>
      <c r="I107" s="12" t="s">
        <v>689</v>
      </c>
      <c r="J107" s="12" t="s">
        <v>689</v>
      </c>
      <c r="K107" s="12">
        <v>66700</v>
      </c>
      <c r="L107" s="13" t="s">
        <v>119</v>
      </c>
      <c r="M107" s="13" t="s">
        <v>398</v>
      </c>
      <c r="N107" s="14">
        <v>542000</v>
      </c>
      <c r="O107" s="15">
        <v>45107</v>
      </c>
      <c r="P107" s="15">
        <v>45838</v>
      </c>
      <c r="Q107" s="12" t="s">
        <v>603</v>
      </c>
      <c r="R107" s="13" t="s">
        <v>576</v>
      </c>
      <c r="S107" s="12"/>
    </row>
    <row r="108" spans="1:19" ht="71.25">
      <c r="A108" s="12">
        <v>45</v>
      </c>
      <c r="B108" s="12">
        <v>4</v>
      </c>
      <c r="C108" s="12">
        <v>45</v>
      </c>
      <c r="D108" s="12">
        <v>11</v>
      </c>
      <c r="E108" s="11">
        <v>109</v>
      </c>
      <c r="F108" s="12" t="s">
        <v>823</v>
      </c>
      <c r="G108" s="12" t="s">
        <v>824</v>
      </c>
      <c r="H108" s="12" t="s">
        <v>1395</v>
      </c>
      <c r="I108" s="12" t="s">
        <v>689</v>
      </c>
      <c r="J108" s="12" t="s">
        <v>689</v>
      </c>
      <c r="K108" s="12">
        <v>66700</v>
      </c>
      <c r="L108" s="13" t="s">
        <v>1066</v>
      </c>
      <c r="M108" s="13" t="s">
        <v>399</v>
      </c>
      <c r="N108" s="14">
        <v>100000</v>
      </c>
      <c r="O108" s="15">
        <v>45107</v>
      </c>
      <c r="P108" s="15">
        <v>45838</v>
      </c>
      <c r="Q108" s="12" t="s">
        <v>603</v>
      </c>
      <c r="R108" s="13" t="s">
        <v>577</v>
      </c>
      <c r="S108" s="12"/>
    </row>
    <row r="109" spans="1:19" ht="85.5">
      <c r="A109" s="12">
        <v>45</v>
      </c>
      <c r="B109" s="12">
        <v>12</v>
      </c>
      <c r="C109" s="12">
        <v>45</v>
      </c>
      <c r="D109" s="12">
        <v>21</v>
      </c>
      <c r="E109" s="11">
        <v>110</v>
      </c>
      <c r="F109" s="12" t="s">
        <v>825</v>
      </c>
      <c r="G109" s="12" t="s">
        <v>826</v>
      </c>
      <c r="H109" s="12" t="s">
        <v>1396</v>
      </c>
      <c r="I109" s="12" t="s">
        <v>827</v>
      </c>
      <c r="J109" s="12" t="s">
        <v>827</v>
      </c>
      <c r="K109" s="12">
        <v>35000</v>
      </c>
      <c r="L109" s="13" t="s">
        <v>122</v>
      </c>
      <c r="M109" s="13" t="s">
        <v>402</v>
      </c>
      <c r="N109" s="14">
        <v>4500000</v>
      </c>
      <c r="O109" s="15">
        <v>45107</v>
      </c>
      <c r="P109" s="15">
        <v>45838</v>
      </c>
      <c r="Q109" s="12" t="s">
        <v>603</v>
      </c>
      <c r="R109" s="13" t="s">
        <v>577</v>
      </c>
      <c r="S109" s="12"/>
    </row>
    <row r="110" spans="1:19" ht="57">
      <c r="A110" s="12">
        <v>45</v>
      </c>
      <c r="B110" s="12">
        <v>22</v>
      </c>
      <c r="C110" s="12">
        <v>46</v>
      </c>
      <c r="D110" s="12">
        <v>3</v>
      </c>
      <c r="E110" s="11">
        <v>111</v>
      </c>
      <c r="F110" s="12" t="s">
        <v>828</v>
      </c>
      <c r="G110" s="12" t="s">
        <v>829</v>
      </c>
      <c r="H110" s="12" t="s">
        <v>1397</v>
      </c>
      <c r="I110" s="12" t="s">
        <v>830</v>
      </c>
      <c r="J110" s="12" t="s">
        <v>830</v>
      </c>
      <c r="K110" s="12">
        <v>62400</v>
      </c>
      <c r="L110" s="13" t="s">
        <v>123</v>
      </c>
      <c r="M110" s="13" t="s">
        <v>403</v>
      </c>
      <c r="N110" s="14">
        <v>55401</v>
      </c>
      <c r="O110" s="15">
        <v>45107</v>
      </c>
      <c r="P110" s="15">
        <v>45838</v>
      </c>
      <c r="Q110" s="12" t="s">
        <v>604</v>
      </c>
      <c r="R110" s="13" t="s">
        <v>578</v>
      </c>
      <c r="S110" s="12"/>
    </row>
    <row r="111" spans="1:19" ht="85.5">
      <c r="A111" s="12">
        <v>46</v>
      </c>
      <c r="B111" s="12">
        <v>4</v>
      </c>
      <c r="C111" s="12">
        <v>46</v>
      </c>
      <c r="D111" s="12">
        <v>13</v>
      </c>
      <c r="E111" s="11">
        <v>112</v>
      </c>
      <c r="F111" s="12" t="s">
        <v>831</v>
      </c>
      <c r="G111" s="12" t="s">
        <v>832</v>
      </c>
      <c r="H111" s="12" t="s">
        <v>1398</v>
      </c>
      <c r="I111" s="12" t="s">
        <v>833</v>
      </c>
      <c r="J111" s="12" t="s">
        <v>833</v>
      </c>
      <c r="K111" s="12">
        <v>79500</v>
      </c>
      <c r="L111" s="13" t="s">
        <v>124</v>
      </c>
      <c r="M111" s="13" t="s">
        <v>404</v>
      </c>
      <c r="N111" s="14">
        <v>1840000</v>
      </c>
      <c r="O111" s="15">
        <v>45107</v>
      </c>
      <c r="P111" s="15">
        <v>45838</v>
      </c>
      <c r="Q111" s="12" t="s">
        <v>603</v>
      </c>
      <c r="R111" s="13" t="s">
        <v>579</v>
      </c>
      <c r="S111" s="12"/>
    </row>
    <row r="112" spans="1:19" ht="85.5">
      <c r="A112" s="12">
        <v>46</v>
      </c>
      <c r="B112" s="12">
        <v>14</v>
      </c>
      <c r="C112" s="12">
        <v>46</v>
      </c>
      <c r="D112" s="12">
        <v>21</v>
      </c>
      <c r="E112" s="11">
        <v>113</v>
      </c>
      <c r="F112" s="12" t="s">
        <v>834</v>
      </c>
      <c r="G112" s="12" t="s">
        <v>835</v>
      </c>
      <c r="H112" s="12" t="s">
        <v>1399</v>
      </c>
      <c r="I112" s="12" t="s">
        <v>689</v>
      </c>
      <c r="J112" s="12" t="s">
        <v>689</v>
      </c>
      <c r="K112" s="12">
        <v>66700</v>
      </c>
      <c r="L112" s="13" t="s">
        <v>125</v>
      </c>
      <c r="M112" s="13" t="s">
        <v>405</v>
      </c>
      <c r="N112" s="14">
        <v>1000000</v>
      </c>
      <c r="O112" s="15">
        <v>45107</v>
      </c>
      <c r="P112" s="15">
        <v>45838</v>
      </c>
      <c r="Q112" s="12" t="s">
        <v>603</v>
      </c>
      <c r="R112" s="13" t="s">
        <v>579</v>
      </c>
      <c r="S112" s="12"/>
    </row>
    <row r="113" spans="1:19" ht="99.75">
      <c r="A113" s="12">
        <v>46</v>
      </c>
      <c r="B113" s="12">
        <v>22</v>
      </c>
      <c r="C113" s="12">
        <v>47</v>
      </c>
      <c r="D113" s="12">
        <v>8</v>
      </c>
      <c r="E113" s="11">
        <v>114</v>
      </c>
      <c r="F113" s="12" t="s">
        <v>836</v>
      </c>
      <c r="G113" s="12" t="s">
        <v>837</v>
      </c>
      <c r="H113" s="12" t="s">
        <v>1400</v>
      </c>
      <c r="I113" s="12" t="s">
        <v>726</v>
      </c>
      <c r="J113" s="12" t="s">
        <v>726</v>
      </c>
      <c r="K113" s="12">
        <v>95000</v>
      </c>
      <c r="L113" s="13" t="s">
        <v>126</v>
      </c>
      <c r="M113" s="13" t="s">
        <v>944</v>
      </c>
      <c r="N113" s="14">
        <v>750000</v>
      </c>
      <c r="O113" s="15">
        <v>45473</v>
      </c>
      <c r="P113" s="15">
        <v>45473</v>
      </c>
      <c r="Q113" s="12" t="s">
        <v>604</v>
      </c>
      <c r="R113" s="13" t="s">
        <v>580</v>
      </c>
      <c r="S113" s="12"/>
    </row>
    <row r="114" spans="1:19" ht="57">
      <c r="A114" s="12">
        <v>47</v>
      </c>
      <c r="B114" s="12">
        <v>9</v>
      </c>
      <c r="C114" s="12">
        <v>47</v>
      </c>
      <c r="D114" s="12">
        <v>15</v>
      </c>
      <c r="E114" s="11">
        <v>115</v>
      </c>
      <c r="F114" s="12" t="s">
        <v>838</v>
      </c>
      <c r="G114" s="12" t="s">
        <v>839</v>
      </c>
      <c r="H114" s="12" t="s">
        <v>1401</v>
      </c>
      <c r="I114" s="12" t="s">
        <v>602</v>
      </c>
      <c r="J114" s="12" t="s">
        <v>602</v>
      </c>
      <c r="K114" s="12">
        <v>34100</v>
      </c>
      <c r="L114" s="13" t="s">
        <v>127</v>
      </c>
      <c r="M114" s="13" t="s">
        <v>406</v>
      </c>
      <c r="N114" s="14">
        <v>990000</v>
      </c>
      <c r="O114" s="15">
        <v>45107</v>
      </c>
      <c r="P114" s="15">
        <v>45838</v>
      </c>
      <c r="Q114" s="12" t="s">
        <v>603</v>
      </c>
      <c r="R114" s="13" t="s">
        <v>580</v>
      </c>
      <c r="S114" s="12"/>
    </row>
    <row r="115" spans="1:19" ht="57">
      <c r="A115" s="12">
        <v>47</v>
      </c>
      <c r="B115" s="12">
        <v>16</v>
      </c>
      <c r="C115" s="12">
        <v>47</v>
      </c>
      <c r="D115" s="12">
        <v>22</v>
      </c>
      <c r="E115" s="11">
        <v>116</v>
      </c>
      <c r="F115" s="12" t="s">
        <v>840</v>
      </c>
      <c r="G115" s="12" t="s">
        <v>841</v>
      </c>
      <c r="H115" s="12" t="s">
        <v>1402</v>
      </c>
      <c r="I115" s="12" t="s">
        <v>602</v>
      </c>
      <c r="J115" s="12" t="s">
        <v>602</v>
      </c>
      <c r="K115" s="12">
        <v>34100</v>
      </c>
      <c r="L115" s="13" t="s">
        <v>128</v>
      </c>
      <c r="M115" s="13" t="s">
        <v>407</v>
      </c>
      <c r="N115" s="14">
        <v>100000</v>
      </c>
      <c r="O115" s="15">
        <v>45107</v>
      </c>
      <c r="P115" s="15">
        <v>45838</v>
      </c>
      <c r="Q115" s="12" t="s">
        <v>603</v>
      </c>
      <c r="R115" s="13" t="s">
        <v>580</v>
      </c>
      <c r="S115" s="12"/>
    </row>
    <row r="116" spans="1:19" ht="85.5">
      <c r="A116" s="12">
        <v>47</v>
      </c>
      <c r="B116" s="12">
        <v>23</v>
      </c>
      <c r="C116" s="12">
        <v>48</v>
      </c>
      <c r="D116" s="12">
        <v>7</v>
      </c>
      <c r="E116" s="11">
        <v>117</v>
      </c>
      <c r="F116" s="12" t="s">
        <v>842</v>
      </c>
      <c r="G116" s="12" t="s">
        <v>843</v>
      </c>
      <c r="H116" s="12" t="s">
        <v>1403</v>
      </c>
      <c r="I116" s="12" t="s">
        <v>602</v>
      </c>
      <c r="J116" s="12" t="s">
        <v>602</v>
      </c>
      <c r="K116" s="12">
        <v>34100</v>
      </c>
      <c r="L116" s="13" t="s">
        <v>129</v>
      </c>
      <c r="M116" s="13" t="s">
        <v>408</v>
      </c>
      <c r="N116" s="14">
        <f>150000-1500</f>
        <v>148500</v>
      </c>
      <c r="O116" s="15">
        <v>45838</v>
      </c>
      <c r="P116" s="15">
        <v>45838</v>
      </c>
      <c r="Q116" s="12" t="s">
        <v>604</v>
      </c>
      <c r="R116" s="13" t="s">
        <v>580</v>
      </c>
      <c r="S116" s="12"/>
    </row>
    <row r="117" spans="1:19" ht="57">
      <c r="A117" s="12">
        <v>48</v>
      </c>
      <c r="B117" s="12">
        <v>8</v>
      </c>
      <c r="C117" s="12">
        <v>48</v>
      </c>
      <c r="D117" s="12">
        <v>14</v>
      </c>
      <c r="E117" s="11">
        <v>118</v>
      </c>
      <c r="F117" s="12" t="s">
        <v>844</v>
      </c>
      <c r="G117" s="12" t="s">
        <v>845</v>
      </c>
      <c r="H117" s="12" t="s">
        <v>1404</v>
      </c>
      <c r="I117" s="12" t="s">
        <v>602</v>
      </c>
      <c r="J117" s="12" t="s">
        <v>602</v>
      </c>
      <c r="K117" s="12">
        <v>34100</v>
      </c>
      <c r="L117" s="13" t="s">
        <v>130</v>
      </c>
      <c r="M117" s="13" t="s">
        <v>1067</v>
      </c>
      <c r="N117" s="14">
        <v>600000</v>
      </c>
      <c r="O117" s="15">
        <v>45107</v>
      </c>
      <c r="P117" s="15">
        <v>45838</v>
      </c>
      <c r="Q117" s="12" t="s">
        <v>603</v>
      </c>
      <c r="R117" s="13" t="s">
        <v>580</v>
      </c>
      <c r="S117" s="12"/>
    </row>
    <row r="118" spans="1:19" ht="85.5">
      <c r="A118" s="12">
        <v>48</v>
      </c>
      <c r="B118" s="12">
        <v>15</v>
      </c>
      <c r="C118" s="12">
        <v>48</v>
      </c>
      <c r="D118" s="12">
        <v>25</v>
      </c>
      <c r="E118" s="11">
        <v>119</v>
      </c>
      <c r="F118" s="12" t="s">
        <v>846</v>
      </c>
      <c r="G118" s="12" t="s">
        <v>847</v>
      </c>
      <c r="H118" s="12" t="s">
        <v>1405</v>
      </c>
      <c r="I118" s="12" t="s">
        <v>602</v>
      </c>
      <c r="J118" s="12" t="s">
        <v>602</v>
      </c>
      <c r="K118" s="12">
        <v>34100</v>
      </c>
      <c r="L118" s="13" t="s">
        <v>131</v>
      </c>
      <c r="M118" s="13" t="s">
        <v>409</v>
      </c>
      <c r="N118" s="14">
        <v>200000</v>
      </c>
      <c r="O118" s="15">
        <v>45838</v>
      </c>
      <c r="P118" s="15">
        <v>45838</v>
      </c>
      <c r="Q118" s="12" t="s">
        <v>604</v>
      </c>
      <c r="R118" s="13" t="s">
        <v>580</v>
      </c>
      <c r="S118" s="12"/>
    </row>
    <row r="119" spans="1:19" ht="71.25">
      <c r="A119" s="12">
        <v>49</v>
      </c>
      <c r="B119" s="12">
        <v>1</v>
      </c>
      <c r="C119" s="12">
        <v>49</v>
      </c>
      <c r="D119" s="12">
        <v>8</v>
      </c>
      <c r="E119" s="11">
        <v>120</v>
      </c>
      <c r="F119" s="12" t="s">
        <v>848</v>
      </c>
      <c r="G119" s="12" t="s">
        <v>849</v>
      </c>
      <c r="H119" s="12" t="s">
        <v>1406</v>
      </c>
      <c r="I119" s="12" t="s">
        <v>741</v>
      </c>
      <c r="J119" s="12" t="s">
        <v>741</v>
      </c>
      <c r="K119" s="12">
        <v>55000</v>
      </c>
      <c r="L119" s="13" t="s">
        <v>132</v>
      </c>
      <c r="M119" s="13" t="s">
        <v>410</v>
      </c>
      <c r="N119" s="14">
        <v>20000</v>
      </c>
      <c r="O119" s="15">
        <v>45107</v>
      </c>
      <c r="P119" s="15">
        <v>45838</v>
      </c>
      <c r="Q119" s="12" t="s">
        <v>603</v>
      </c>
      <c r="R119" s="13" t="s">
        <v>581</v>
      </c>
      <c r="S119" s="12"/>
    </row>
    <row r="120" spans="1:19" ht="57">
      <c r="A120" s="12">
        <v>49</v>
      </c>
      <c r="B120" s="12">
        <v>9</v>
      </c>
      <c r="C120" s="12">
        <v>49</v>
      </c>
      <c r="D120" s="12">
        <v>15</v>
      </c>
      <c r="E120" s="11">
        <v>121</v>
      </c>
      <c r="F120" s="12" t="s">
        <v>850</v>
      </c>
      <c r="G120" s="12" t="s">
        <v>851</v>
      </c>
      <c r="H120" s="12" t="s">
        <v>1407</v>
      </c>
      <c r="I120" s="12" t="s">
        <v>689</v>
      </c>
      <c r="J120" s="12" t="s">
        <v>689</v>
      </c>
      <c r="K120" s="12">
        <v>66700</v>
      </c>
      <c r="L120" s="13" t="s">
        <v>133</v>
      </c>
      <c r="M120" s="13" t="s">
        <v>411</v>
      </c>
      <c r="N120" s="14">
        <f>600000-6000</f>
        <v>594000</v>
      </c>
      <c r="O120" s="15">
        <v>45107</v>
      </c>
      <c r="P120" s="15">
        <v>45838</v>
      </c>
      <c r="Q120" s="12" t="s">
        <v>603</v>
      </c>
      <c r="R120" s="13" t="s">
        <v>581</v>
      </c>
      <c r="S120" s="12"/>
    </row>
    <row r="121" spans="1:19" ht="57">
      <c r="A121" s="12">
        <v>49</v>
      </c>
      <c r="B121" s="12">
        <v>16</v>
      </c>
      <c r="C121" s="12">
        <v>49</v>
      </c>
      <c r="D121" s="12">
        <v>22</v>
      </c>
      <c r="E121" s="11">
        <v>122</v>
      </c>
      <c r="F121" s="12" t="s">
        <v>852</v>
      </c>
      <c r="G121" s="12" t="s">
        <v>853</v>
      </c>
      <c r="H121" s="12" t="s">
        <v>1408</v>
      </c>
      <c r="I121" s="12" t="s">
        <v>602</v>
      </c>
      <c r="J121" s="12" t="s">
        <v>602</v>
      </c>
      <c r="K121" s="12">
        <v>34100</v>
      </c>
      <c r="L121" s="13" t="s">
        <v>134</v>
      </c>
      <c r="M121" s="13" t="s">
        <v>412</v>
      </c>
      <c r="N121" s="14">
        <v>475000</v>
      </c>
      <c r="O121" s="15">
        <v>45107</v>
      </c>
      <c r="P121" s="15">
        <v>45838</v>
      </c>
      <c r="Q121" s="12" t="s">
        <v>603</v>
      </c>
      <c r="R121" s="13" t="s">
        <v>564</v>
      </c>
      <c r="S121" s="12"/>
    </row>
    <row r="122" spans="1:19" ht="85.5">
      <c r="A122" s="12">
        <v>49</v>
      </c>
      <c r="B122" s="12">
        <v>23</v>
      </c>
      <c r="C122" s="12">
        <v>50</v>
      </c>
      <c r="D122" s="12">
        <v>6</v>
      </c>
      <c r="E122" s="11">
        <v>123</v>
      </c>
      <c r="F122" s="12" t="s">
        <v>854</v>
      </c>
      <c r="G122" s="12" t="s">
        <v>855</v>
      </c>
      <c r="H122" s="12" t="s">
        <v>1409</v>
      </c>
      <c r="I122" s="12" t="s">
        <v>856</v>
      </c>
      <c r="J122" s="12" t="s">
        <v>856</v>
      </c>
      <c r="K122" s="12">
        <v>95200</v>
      </c>
      <c r="L122" s="13" t="s">
        <v>135</v>
      </c>
      <c r="M122" s="13" t="s">
        <v>413</v>
      </c>
      <c r="N122" s="14">
        <v>750000</v>
      </c>
      <c r="O122" s="15">
        <v>45107</v>
      </c>
      <c r="P122" s="15">
        <v>45838</v>
      </c>
      <c r="Q122" s="12" t="s">
        <v>603</v>
      </c>
      <c r="R122" s="13" t="s">
        <v>564</v>
      </c>
      <c r="S122" s="12"/>
    </row>
    <row r="123" spans="1:19" ht="71.25">
      <c r="A123" s="12">
        <v>50</v>
      </c>
      <c r="B123" s="12">
        <v>7</v>
      </c>
      <c r="C123" s="12">
        <v>50</v>
      </c>
      <c r="D123" s="12">
        <v>12</v>
      </c>
      <c r="E123" s="11">
        <v>124</v>
      </c>
      <c r="F123" s="12" t="s">
        <v>857</v>
      </c>
      <c r="G123" s="12" t="s">
        <v>858</v>
      </c>
      <c r="H123" s="12" t="s">
        <v>1410</v>
      </c>
      <c r="I123" s="12" t="s">
        <v>602</v>
      </c>
      <c r="J123" s="12" t="s">
        <v>602</v>
      </c>
      <c r="K123" s="12">
        <v>34100</v>
      </c>
      <c r="L123" s="13" t="s">
        <v>136</v>
      </c>
      <c r="M123" s="13" t="s">
        <v>414</v>
      </c>
      <c r="N123" s="14">
        <f>1000000-10000</f>
        <v>990000</v>
      </c>
      <c r="O123" s="15">
        <v>45838</v>
      </c>
      <c r="P123" s="15">
        <v>45838</v>
      </c>
      <c r="Q123" s="12" t="s">
        <v>604</v>
      </c>
      <c r="R123" s="13" t="s">
        <v>582</v>
      </c>
      <c r="S123" s="12"/>
    </row>
    <row r="124" spans="1:19" ht="71.25">
      <c r="A124" s="12">
        <v>50</v>
      </c>
      <c r="B124" s="12">
        <v>13</v>
      </c>
      <c r="C124" s="12">
        <v>50</v>
      </c>
      <c r="D124" s="12">
        <v>21</v>
      </c>
      <c r="E124" s="11">
        <v>125</v>
      </c>
      <c r="F124" s="12" t="s">
        <v>859</v>
      </c>
      <c r="G124" s="12" t="s">
        <v>860</v>
      </c>
      <c r="H124" s="12" t="s">
        <v>1411</v>
      </c>
      <c r="I124" s="12" t="s">
        <v>776</v>
      </c>
      <c r="J124" s="12" t="s">
        <v>776</v>
      </c>
      <c r="K124" s="12">
        <v>41700</v>
      </c>
      <c r="L124" s="13" t="s">
        <v>137</v>
      </c>
      <c r="M124" s="13" t="s">
        <v>415</v>
      </c>
      <c r="N124" s="14">
        <v>3500000</v>
      </c>
      <c r="O124" s="15">
        <v>45107</v>
      </c>
      <c r="P124" s="15">
        <v>45838</v>
      </c>
      <c r="Q124" s="12" t="s">
        <v>603</v>
      </c>
      <c r="R124" s="13" t="s">
        <v>582</v>
      </c>
      <c r="S124" s="12"/>
    </row>
    <row r="125" spans="1:19" ht="71.25">
      <c r="A125" s="12">
        <v>50</v>
      </c>
      <c r="B125" s="12">
        <v>22</v>
      </c>
      <c r="C125" s="12">
        <v>51</v>
      </c>
      <c r="D125" s="12">
        <v>3</v>
      </c>
      <c r="E125" s="11">
        <v>126</v>
      </c>
      <c r="F125" s="12" t="s">
        <v>861</v>
      </c>
      <c r="G125" s="12" t="s">
        <v>862</v>
      </c>
      <c r="H125" s="12" t="s">
        <v>1412</v>
      </c>
      <c r="I125" s="12" t="s">
        <v>602</v>
      </c>
      <c r="J125" s="12" t="s">
        <v>602</v>
      </c>
      <c r="K125" s="12">
        <v>34100</v>
      </c>
      <c r="L125" s="13" t="s">
        <v>138</v>
      </c>
      <c r="M125" s="13" t="s">
        <v>416</v>
      </c>
      <c r="N125" s="14">
        <f>250000-2500</f>
        <v>247500</v>
      </c>
      <c r="O125" s="15">
        <v>46203</v>
      </c>
      <c r="P125" s="15">
        <v>46203</v>
      </c>
      <c r="Q125" s="12" t="s">
        <v>604</v>
      </c>
      <c r="R125" s="13" t="s">
        <v>582</v>
      </c>
      <c r="S125" s="12"/>
    </row>
    <row r="126" spans="1:19" ht="57">
      <c r="A126" s="12">
        <v>51</v>
      </c>
      <c r="B126" s="12">
        <v>4</v>
      </c>
      <c r="C126" s="12">
        <v>51</v>
      </c>
      <c r="D126" s="12">
        <v>9</v>
      </c>
      <c r="E126" s="11">
        <v>127</v>
      </c>
      <c r="F126" s="12" t="s">
        <v>863</v>
      </c>
      <c r="G126" s="12" t="s">
        <v>864</v>
      </c>
      <c r="H126" s="12" t="s">
        <v>1413</v>
      </c>
      <c r="I126" s="12" t="s">
        <v>597</v>
      </c>
      <c r="J126" s="12" t="s">
        <v>597</v>
      </c>
      <c r="K126" s="12">
        <v>80500</v>
      </c>
      <c r="L126" s="13" t="s">
        <v>139</v>
      </c>
      <c r="M126" s="13" t="s">
        <v>417</v>
      </c>
      <c r="N126" s="14">
        <v>1500000</v>
      </c>
      <c r="O126" s="15">
        <v>45107</v>
      </c>
      <c r="P126" s="15">
        <v>45838</v>
      </c>
      <c r="Q126" s="12" t="s">
        <v>603</v>
      </c>
      <c r="R126" s="13" t="s">
        <v>583</v>
      </c>
      <c r="S126" s="12"/>
    </row>
    <row r="127" spans="1:19" ht="99.75">
      <c r="A127" s="12">
        <v>51</v>
      </c>
      <c r="B127" s="12">
        <v>10</v>
      </c>
      <c r="C127" s="12">
        <v>51</v>
      </c>
      <c r="D127" s="12">
        <v>20</v>
      </c>
      <c r="E127" s="11">
        <v>128</v>
      </c>
      <c r="F127" s="12" t="s">
        <v>865</v>
      </c>
      <c r="G127" s="12" t="s">
        <v>866</v>
      </c>
      <c r="H127" s="12" t="s">
        <v>1414</v>
      </c>
      <c r="I127" s="12" t="s">
        <v>753</v>
      </c>
      <c r="J127" s="12" t="s">
        <v>753</v>
      </c>
      <c r="K127" s="12">
        <v>60900</v>
      </c>
      <c r="L127" s="13" t="s">
        <v>140</v>
      </c>
      <c r="M127" s="13" t="s">
        <v>418</v>
      </c>
      <c r="N127" s="14">
        <v>125475</v>
      </c>
      <c r="O127" s="15">
        <v>45107</v>
      </c>
      <c r="P127" s="15">
        <v>45838</v>
      </c>
      <c r="Q127" s="12" t="s">
        <v>603</v>
      </c>
      <c r="R127" s="13" t="s">
        <v>583</v>
      </c>
      <c r="S127" s="12"/>
    </row>
    <row r="128" spans="1:19" ht="71.25">
      <c r="A128" s="12">
        <v>51</v>
      </c>
      <c r="B128" s="12">
        <v>21</v>
      </c>
      <c r="C128" s="12">
        <v>52</v>
      </c>
      <c r="D128" s="12">
        <v>3</v>
      </c>
      <c r="E128" s="11">
        <v>129</v>
      </c>
      <c r="F128" s="12" t="s">
        <v>867</v>
      </c>
      <c r="G128" s="12" t="s">
        <v>868</v>
      </c>
      <c r="H128" s="12" t="s">
        <v>1415</v>
      </c>
      <c r="I128" s="12" t="s">
        <v>753</v>
      </c>
      <c r="J128" s="12" t="s">
        <v>753</v>
      </c>
      <c r="K128" s="12">
        <v>60900</v>
      </c>
      <c r="L128" s="13" t="s">
        <v>141</v>
      </c>
      <c r="M128" s="13" t="s">
        <v>419</v>
      </c>
      <c r="N128" s="14">
        <v>85000</v>
      </c>
      <c r="O128" s="15">
        <v>45107</v>
      </c>
      <c r="P128" s="15">
        <v>45838</v>
      </c>
      <c r="Q128" s="12" t="s">
        <v>603</v>
      </c>
      <c r="R128" s="13" t="s">
        <v>583</v>
      </c>
      <c r="S128" s="12"/>
    </row>
    <row r="129" spans="1:19" ht="114">
      <c r="A129" s="12">
        <v>52</v>
      </c>
      <c r="B129" s="12">
        <v>4</v>
      </c>
      <c r="C129" s="12">
        <v>52</v>
      </c>
      <c r="D129" s="12">
        <v>17</v>
      </c>
      <c r="E129" s="11">
        <v>130</v>
      </c>
      <c r="F129" s="12" t="s">
        <v>869</v>
      </c>
      <c r="G129" s="12" t="s">
        <v>870</v>
      </c>
      <c r="H129" s="12" t="s">
        <v>1416</v>
      </c>
      <c r="I129" s="12" t="s">
        <v>602</v>
      </c>
      <c r="J129" s="12" t="s">
        <v>602</v>
      </c>
      <c r="K129" s="12">
        <v>34100</v>
      </c>
      <c r="L129" s="13" t="s">
        <v>1068</v>
      </c>
      <c r="M129" s="13" t="s">
        <v>420</v>
      </c>
      <c r="N129" s="14">
        <f>600000-6000</f>
        <v>594000</v>
      </c>
      <c r="O129" s="15">
        <v>46203</v>
      </c>
      <c r="P129" s="15">
        <v>46203</v>
      </c>
      <c r="Q129" s="12" t="s">
        <v>604</v>
      </c>
      <c r="R129" s="13" t="s">
        <v>583</v>
      </c>
      <c r="S129" s="12"/>
    </row>
    <row r="130" spans="1:19" ht="114">
      <c r="A130" s="12">
        <v>52</v>
      </c>
      <c r="B130" s="12">
        <v>18</v>
      </c>
      <c r="C130" s="12">
        <v>53</v>
      </c>
      <c r="D130" s="12">
        <v>5</v>
      </c>
      <c r="E130" s="11">
        <v>131</v>
      </c>
      <c r="F130" s="12" t="s">
        <v>871</v>
      </c>
      <c r="G130" s="12" t="s">
        <v>872</v>
      </c>
      <c r="H130" s="12" t="s">
        <v>1417</v>
      </c>
      <c r="I130" s="12" t="s">
        <v>602</v>
      </c>
      <c r="J130" s="12" t="s">
        <v>602</v>
      </c>
      <c r="K130" s="12">
        <v>34100</v>
      </c>
      <c r="L130" s="13" t="s">
        <v>1069</v>
      </c>
      <c r="M130" s="13" t="s">
        <v>1280</v>
      </c>
      <c r="N130" s="14">
        <f>600000-6000</f>
        <v>594000</v>
      </c>
      <c r="O130" s="15">
        <v>45838</v>
      </c>
      <c r="P130" s="15">
        <v>45838</v>
      </c>
      <c r="Q130" s="12" t="s">
        <v>604</v>
      </c>
      <c r="R130" s="13" t="s">
        <v>583</v>
      </c>
      <c r="S130" s="12"/>
    </row>
    <row r="131" spans="1:19" ht="99.75">
      <c r="A131" s="12">
        <v>53</v>
      </c>
      <c r="B131" s="12">
        <v>6</v>
      </c>
      <c r="C131" s="12">
        <v>53</v>
      </c>
      <c r="D131" s="12">
        <v>17</v>
      </c>
      <c r="E131" s="11">
        <v>132</v>
      </c>
      <c r="F131" s="12" t="s">
        <v>873</v>
      </c>
      <c r="G131" s="12" t="s">
        <v>874</v>
      </c>
      <c r="H131" s="12" t="s">
        <v>1418</v>
      </c>
      <c r="I131" s="12" t="s">
        <v>753</v>
      </c>
      <c r="J131" s="12" t="s">
        <v>753</v>
      </c>
      <c r="K131" s="12">
        <v>60900</v>
      </c>
      <c r="L131" s="13" t="s">
        <v>1070</v>
      </c>
      <c r="M131" s="13" t="s">
        <v>421</v>
      </c>
      <c r="N131" s="14">
        <v>1054473</v>
      </c>
      <c r="O131" s="15">
        <v>45107</v>
      </c>
      <c r="P131" s="15">
        <v>45838</v>
      </c>
      <c r="Q131" s="12" t="s">
        <v>603</v>
      </c>
      <c r="R131" s="13" t="s">
        <v>583</v>
      </c>
      <c r="S131" s="12"/>
    </row>
    <row r="132" spans="1:19" ht="57">
      <c r="A132" s="12">
        <v>53</v>
      </c>
      <c r="B132" s="12">
        <v>18</v>
      </c>
      <c r="C132" s="12">
        <v>53</v>
      </c>
      <c r="D132" s="12">
        <v>24</v>
      </c>
      <c r="E132" s="11">
        <v>133</v>
      </c>
      <c r="F132" s="12" t="s">
        <v>875</v>
      </c>
      <c r="G132" s="12" t="s">
        <v>876</v>
      </c>
      <c r="H132" s="12" t="s">
        <v>1419</v>
      </c>
      <c r="I132" s="12" t="s">
        <v>753</v>
      </c>
      <c r="J132" s="12" t="s">
        <v>753</v>
      </c>
      <c r="K132" s="12">
        <v>60900</v>
      </c>
      <c r="L132" s="13" t="s">
        <v>142</v>
      </c>
      <c r="M132" s="13" t="s">
        <v>422</v>
      </c>
      <c r="N132" s="14">
        <v>25000</v>
      </c>
      <c r="O132" s="15">
        <v>45838</v>
      </c>
      <c r="P132" s="15">
        <v>45838</v>
      </c>
      <c r="Q132" s="12" t="s">
        <v>604</v>
      </c>
      <c r="R132" s="13" t="s">
        <v>583</v>
      </c>
      <c r="S132" s="12"/>
    </row>
    <row r="133" spans="1:19" ht="71.25">
      <c r="A133" s="12">
        <v>53</v>
      </c>
      <c r="B133" s="12">
        <v>25</v>
      </c>
      <c r="C133" s="12">
        <v>54</v>
      </c>
      <c r="D133" s="12">
        <v>7</v>
      </c>
      <c r="E133" s="11">
        <v>134</v>
      </c>
      <c r="F133" s="12" t="s">
        <v>877</v>
      </c>
      <c r="G133" s="12" t="s">
        <v>878</v>
      </c>
      <c r="H133" s="12" t="s">
        <v>1420</v>
      </c>
      <c r="I133" s="12" t="s">
        <v>753</v>
      </c>
      <c r="J133" s="12" t="s">
        <v>753</v>
      </c>
      <c r="K133" s="12">
        <v>60900</v>
      </c>
      <c r="L133" s="13" t="s">
        <v>143</v>
      </c>
      <c r="M133" s="13" t="s">
        <v>945</v>
      </c>
      <c r="N133" s="14">
        <v>360000</v>
      </c>
      <c r="O133" s="15">
        <v>45107</v>
      </c>
      <c r="P133" s="15">
        <v>45838</v>
      </c>
      <c r="Q133" s="12" t="s">
        <v>603</v>
      </c>
      <c r="R133" s="13" t="s">
        <v>583</v>
      </c>
      <c r="S133" s="12"/>
    </row>
    <row r="134" spans="1:19" ht="114">
      <c r="A134" s="12">
        <v>54</v>
      </c>
      <c r="B134" s="12">
        <v>8</v>
      </c>
      <c r="C134" s="12">
        <v>54</v>
      </c>
      <c r="D134" s="12">
        <v>20</v>
      </c>
      <c r="E134" s="11">
        <v>135</v>
      </c>
      <c r="F134" s="12" t="s">
        <v>879</v>
      </c>
      <c r="G134" s="12" t="s">
        <v>880</v>
      </c>
      <c r="H134" s="12" t="s">
        <v>1421</v>
      </c>
      <c r="I134" s="12" t="s">
        <v>753</v>
      </c>
      <c r="J134" s="12" t="s">
        <v>753</v>
      </c>
      <c r="K134" s="12">
        <v>60900</v>
      </c>
      <c r="L134" s="13" t="s">
        <v>144</v>
      </c>
      <c r="M134" s="13" t="s">
        <v>423</v>
      </c>
      <c r="N134" s="14">
        <v>1200000</v>
      </c>
      <c r="O134" s="15">
        <v>45107</v>
      </c>
      <c r="P134" s="15">
        <v>45838</v>
      </c>
      <c r="Q134" s="12" t="s">
        <v>603</v>
      </c>
      <c r="R134" s="13" t="s">
        <v>583</v>
      </c>
      <c r="S134" s="12"/>
    </row>
    <row r="135" spans="1:19" ht="128.25">
      <c r="A135" s="12">
        <v>54</v>
      </c>
      <c r="B135" s="12">
        <v>21</v>
      </c>
      <c r="C135" s="12">
        <v>55</v>
      </c>
      <c r="D135" s="12">
        <v>9</v>
      </c>
      <c r="E135" s="11">
        <v>136</v>
      </c>
      <c r="F135" s="12" t="s">
        <v>881</v>
      </c>
      <c r="G135" s="12" t="s">
        <v>882</v>
      </c>
      <c r="H135" s="12" t="s">
        <v>1422</v>
      </c>
      <c r="I135" s="12" t="s">
        <v>830</v>
      </c>
      <c r="J135" s="12" t="s">
        <v>830</v>
      </c>
      <c r="K135" s="12">
        <v>62400</v>
      </c>
      <c r="L135" s="13" t="s">
        <v>145</v>
      </c>
      <c r="M135" s="13" t="s">
        <v>1274</v>
      </c>
      <c r="N135" s="14">
        <v>373500</v>
      </c>
      <c r="O135" s="15">
        <v>45107</v>
      </c>
      <c r="P135" s="15">
        <v>45838</v>
      </c>
      <c r="Q135" s="12" t="s">
        <v>603</v>
      </c>
      <c r="R135" s="13" t="s">
        <v>583</v>
      </c>
      <c r="S135" s="12"/>
    </row>
    <row r="136" spans="1:19" ht="71.25">
      <c r="A136" s="12">
        <v>55</v>
      </c>
      <c r="B136" s="12">
        <v>10</v>
      </c>
      <c r="C136" s="12">
        <v>55</v>
      </c>
      <c r="D136" s="12">
        <v>16</v>
      </c>
      <c r="E136" s="11">
        <v>137</v>
      </c>
      <c r="F136" s="12" t="s">
        <v>883</v>
      </c>
      <c r="G136" s="12" t="s">
        <v>884</v>
      </c>
      <c r="H136" s="12" t="s">
        <v>1423</v>
      </c>
      <c r="I136" s="12" t="s">
        <v>597</v>
      </c>
      <c r="J136" s="12" t="s">
        <v>597</v>
      </c>
      <c r="K136" s="12">
        <v>80500</v>
      </c>
      <c r="L136" s="13" t="s">
        <v>146</v>
      </c>
      <c r="M136" s="13" t="s">
        <v>424</v>
      </c>
      <c r="N136" s="14">
        <v>862000</v>
      </c>
      <c r="O136" s="15">
        <v>45107</v>
      </c>
      <c r="P136" s="15">
        <v>45838</v>
      </c>
      <c r="Q136" s="12" t="s">
        <v>603</v>
      </c>
      <c r="R136" s="13" t="s">
        <v>583</v>
      </c>
      <c r="S136" s="12"/>
    </row>
    <row r="137" spans="1:19" ht="85.5">
      <c r="A137" s="12">
        <v>55</v>
      </c>
      <c r="B137" s="12">
        <v>17</v>
      </c>
      <c r="C137" s="12">
        <v>56</v>
      </c>
      <c r="D137" s="12">
        <v>1</v>
      </c>
      <c r="E137" s="11">
        <v>138</v>
      </c>
      <c r="F137" s="12" t="s">
        <v>885</v>
      </c>
      <c r="G137" s="12" t="s">
        <v>886</v>
      </c>
      <c r="H137" s="12" t="s">
        <v>1424</v>
      </c>
      <c r="I137" s="12" t="s">
        <v>753</v>
      </c>
      <c r="J137" s="12" t="s">
        <v>726</v>
      </c>
      <c r="K137" s="12">
        <v>95000</v>
      </c>
      <c r="L137" s="13" t="s">
        <v>147</v>
      </c>
      <c r="M137" s="13" t="s">
        <v>425</v>
      </c>
      <c r="N137" s="14">
        <f>620000-6200</f>
        <v>613800</v>
      </c>
      <c r="O137" s="15">
        <v>45107</v>
      </c>
      <c r="P137" s="15">
        <v>45838</v>
      </c>
      <c r="Q137" s="12" t="s">
        <v>603</v>
      </c>
      <c r="R137" s="13" t="s">
        <v>583</v>
      </c>
      <c r="S137" s="12"/>
    </row>
    <row r="138" spans="1:19" ht="71.25">
      <c r="A138" s="12">
        <v>56</v>
      </c>
      <c r="B138" s="12">
        <v>2</v>
      </c>
      <c r="C138" s="12">
        <v>56</v>
      </c>
      <c r="D138" s="12">
        <v>9</v>
      </c>
      <c r="E138" s="11">
        <v>139</v>
      </c>
      <c r="F138" s="12" t="s">
        <v>887</v>
      </c>
      <c r="G138" s="12" t="s">
        <v>888</v>
      </c>
      <c r="H138" s="12" t="s">
        <v>1425</v>
      </c>
      <c r="I138" s="12" t="s">
        <v>753</v>
      </c>
      <c r="J138" s="12" t="s">
        <v>753</v>
      </c>
      <c r="K138" s="12">
        <v>60900</v>
      </c>
      <c r="L138" s="13" t="s">
        <v>148</v>
      </c>
      <c r="M138" s="13" t="s">
        <v>426</v>
      </c>
      <c r="N138" s="14">
        <v>75000</v>
      </c>
      <c r="O138" s="15">
        <v>45107</v>
      </c>
      <c r="P138" s="15">
        <v>45838</v>
      </c>
      <c r="Q138" s="12" t="s">
        <v>603</v>
      </c>
      <c r="R138" s="13" t="s">
        <v>583</v>
      </c>
      <c r="S138" s="12"/>
    </row>
    <row r="139" spans="1:19" ht="57">
      <c r="A139" s="12">
        <v>56</v>
      </c>
      <c r="B139" s="12">
        <v>10</v>
      </c>
      <c r="C139" s="12">
        <v>56</v>
      </c>
      <c r="D139" s="12">
        <v>16</v>
      </c>
      <c r="E139" s="11">
        <v>140</v>
      </c>
      <c r="F139" s="12" t="s">
        <v>889</v>
      </c>
      <c r="G139" s="12" t="s">
        <v>890</v>
      </c>
      <c r="H139" s="12" t="s">
        <v>1426</v>
      </c>
      <c r="I139" s="12" t="s">
        <v>753</v>
      </c>
      <c r="J139" s="12" t="s">
        <v>753</v>
      </c>
      <c r="K139" s="12">
        <v>60900</v>
      </c>
      <c r="L139" s="13" t="s">
        <v>149</v>
      </c>
      <c r="M139" s="13" t="s">
        <v>427</v>
      </c>
      <c r="N139" s="14">
        <f>125000-1250</f>
        <v>123750</v>
      </c>
      <c r="O139" s="15">
        <v>45107</v>
      </c>
      <c r="P139" s="15">
        <v>45838</v>
      </c>
      <c r="Q139" s="12" t="s">
        <v>603</v>
      </c>
      <c r="R139" s="13" t="s">
        <v>583</v>
      </c>
      <c r="S139" s="12"/>
    </row>
    <row r="140" spans="1:19" ht="71.25">
      <c r="A140" s="12">
        <v>56</v>
      </c>
      <c r="B140" s="12">
        <v>17</v>
      </c>
      <c r="C140" s="12">
        <v>56</v>
      </c>
      <c r="D140" s="12">
        <v>23</v>
      </c>
      <c r="E140" s="11">
        <v>141</v>
      </c>
      <c r="F140" s="12" t="s">
        <v>891</v>
      </c>
      <c r="G140" s="12" t="s">
        <v>892</v>
      </c>
      <c r="H140" s="12" t="s">
        <v>1427</v>
      </c>
      <c r="I140" s="12" t="s">
        <v>602</v>
      </c>
      <c r="J140" s="12" t="s">
        <v>602</v>
      </c>
      <c r="K140" s="12">
        <v>34100</v>
      </c>
      <c r="L140" s="13" t="s">
        <v>150</v>
      </c>
      <c r="M140" s="13" t="s">
        <v>428</v>
      </c>
      <c r="N140" s="14">
        <f>1032000-10320</f>
        <v>1021680</v>
      </c>
      <c r="O140" s="15">
        <v>46203</v>
      </c>
      <c r="P140" s="15">
        <v>46203</v>
      </c>
      <c r="Q140" s="12" t="s">
        <v>604</v>
      </c>
      <c r="R140" s="13" t="s">
        <v>583</v>
      </c>
      <c r="S140" s="12"/>
    </row>
    <row r="141" spans="1:19" ht="71.25">
      <c r="A141" s="12">
        <v>56</v>
      </c>
      <c r="B141" s="12">
        <v>24</v>
      </c>
      <c r="C141" s="12">
        <v>57</v>
      </c>
      <c r="D141" s="12">
        <v>6</v>
      </c>
      <c r="E141" s="11">
        <v>142</v>
      </c>
      <c r="F141" s="12" t="s">
        <v>893</v>
      </c>
      <c r="G141" s="12" t="s">
        <v>894</v>
      </c>
      <c r="H141" s="12" t="s">
        <v>1428</v>
      </c>
      <c r="I141" s="12" t="s">
        <v>753</v>
      </c>
      <c r="J141" s="12" t="s">
        <v>753</v>
      </c>
      <c r="K141" s="12">
        <v>60900</v>
      </c>
      <c r="L141" s="13" t="s">
        <v>151</v>
      </c>
      <c r="M141" s="13" t="s">
        <v>429</v>
      </c>
      <c r="N141" s="14">
        <v>180000</v>
      </c>
      <c r="O141" s="15">
        <v>45107</v>
      </c>
      <c r="P141" s="15">
        <v>45838</v>
      </c>
      <c r="Q141" s="12" t="s">
        <v>603</v>
      </c>
      <c r="R141" s="13" t="s">
        <v>583</v>
      </c>
      <c r="S141" s="12"/>
    </row>
    <row r="142" spans="1:19" ht="71.25">
      <c r="A142" s="12">
        <v>57</v>
      </c>
      <c r="B142" s="12">
        <v>7</v>
      </c>
      <c r="C142" s="12">
        <v>57</v>
      </c>
      <c r="D142" s="12">
        <v>14</v>
      </c>
      <c r="E142" s="11">
        <v>143</v>
      </c>
      <c r="F142" s="12" t="s">
        <v>895</v>
      </c>
      <c r="G142" s="12" t="s">
        <v>896</v>
      </c>
      <c r="H142" s="12" t="s">
        <v>1429</v>
      </c>
      <c r="I142" s="12" t="s">
        <v>753</v>
      </c>
      <c r="J142" s="12" t="s">
        <v>753</v>
      </c>
      <c r="K142" s="12">
        <v>60900</v>
      </c>
      <c r="L142" s="13" t="s">
        <v>152</v>
      </c>
      <c r="M142" s="13" t="s">
        <v>430</v>
      </c>
      <c r="N142" s="14">
        <v>60000</v>
      </c>
      <c r="O142" s="15">
        <v>45107</v>
      </c>
      <c r="P142" s="15">
        <v>45838</v>
      </c>
      <c r="Q142" s="12" t="s">
        <v>603</v>
      </c>
      <c r="R142" s="13" t="s">
        <v>583</v>
      </c>
      <c r="S142" s="12"/>
    </row>
    <row r="143" spans="1:19" ht="71.25">
      <c r="A143" s="12">
        <v>57</v>
      </c>
      <c r="B143" s="12">
        <v>15</v>
      </c>
      <c r="C143" s="12">
        <v>57</v>
      </c>
      <c r="D143" s="12">
        <v>23</v>
      </c>
      <c r="E143" s="11">
        <v>144</v>
      </c>
      <c r="F143" s="12" t="s">
        <v>897</v>
      </c>
      <c r="G143" s="12" t="s">
        <v>898</v>
      </c>
      <c r="H143" s="12" t="s">
        <v>1430</v>
      </c>
      <c r="I143" s="12" t="s">
        <v>753</v>
      </c>
      <c r="J143" s="12" t="s">
        <v>753</v>
      </c>
      <c r="K143" s="12">
        <v>60900</v>
      </c>
      <c r="L143" s="13" t="s">
        <v>153</v>
      </c>
      <c r="M143" s="13" t="s">
        <v>946</v>
      </c>
      <c r="N143" s="14">
        <v>382500</v>
      </c>
      <c r="O143" s="15">
        <v>45107</v>
      </c>
      <c r="P143" s="15">
        <v>45838</v>
      </c>
      <c r="Q143" s="12" t="s">
        <v>603</v>
      </c>
      <c r="R143" s="13" t="s">
        <v>583</v>
      </c>
      <c r="S143" s="12"/>
    </row>
    <row r="144" spans="1:19" ht="57">
      <c r="A144" s="12">
        <v>57</v>
      </c>
      <c r="B144" s="12">
        <v>24</v>
      </c>
      <c r="C144" s="12">
        <v>58</v>
      </c>
      <c r="D144" s="12">
        <v>5</v>
      </c>
      <c r="E144" s="11">
        <v>145</v>
      </c>
      <c r="F144" s="12" t="s">
        <v>899</v>
      </c>
      <c r="G144" s="12" t="s">
        <v>900</v>
      </c>
      <c r="H144" s="12" t="s">
        <v>1431</v>
      </c>
      <c r="I144" s="12" t="s">
        <v>753</v>
      </c>
      <c r="J144" s="12" t="s">
        <v>753</v>
      </c>
      <c r="K144" s="12">
        <v>60900</v>
      </c>
      <c r="L144" s="13" t="s">
        <v>154</v>
      </c>
      <c r="M144" s="13" t="s">
        <v>431</v>
      </c>
      <c r="N144" s="14">
        <f>510000-5100</f>
        <v>504900</v>
      </c>
      <c r="O144" s="15">
        <v>45107</v>
      </c>
      <c r="P144" s="15">
        <v>45838</v>
      </c>
      <c r="Q144" s="12" t="s">
        <v>603</v>
      </c>
      <c r="R144" s="13" t="s">
        <v>583</v>
      </c>
      <c r="S144" s="12"/>
    </row>
    <row r="145" spans="1:19" ht="57">
      <c r="A145" s="12">
        <v>58</v>
      </c>
      <c r="B145" s="12">
        <v>6</v>
      </c>
      <c r="C145" s="12">
        <v>58</v>
      </c>
      <c r="D145" s="12">
        <v>12</v>
      </c>
      <c r="E145" s="11">
        <v>146</v>
      </c>
      <c r="F145" s="12" t="s">
        <v>901</v>
      </c>
      <c r="G145" s="12" t="s">
        <v>902</v>
      </c>
      <c r="H145" s="12" t="s">
        <v>1432</v>
      </c>
      <c r="I145" s="12" t="s">
        <v>753</v>
      </c>
      <c r="J145" s="12" t="s">
        <v>753</v>
      </c>
      <c r="K145" s="12">
        <v>60900</v>
      </c>
      <c r="L145" s="13" t="s">
        <v>155</v>
      </c>
      <c r="M145" s="13" t="s">
        <v>432</v>
      </c>
      <c r="N145" s="14">
        <v>40000</v>
      </c>
      <c r="O145" s="15">
        <v>45107</v>
      </c>
      <c r="P145" s="15">
        <v>45838</v>
      </c>
      <c r="Q145" s="12" t="s">
        <v>603</v>
      </c>
      <c r="R145" s="13" t="s">
        <v>583</v>
      </c>
      <c r="S145" s="12"/>
    </row>
    <row r="146" spans="1:19" ht="71.25">
      <c r="A146" s="12">
        <v>58</v>
      </c>
      <c r="B146" s="12">
        <v>13</v>
      </c>
      <c r="C146" s="12">
        <v>58</v>
      </c>
      <c r="D146" s="12">
        <v>20</v>
      </c>
      <c r="E146" s="11">
        <v>147</v>
      </c>
      <c r="F146" s="12" t="s">
        <v>903</v>
      </c>
      <c r="G146" s="12" t="s">
        <v>904</v>
      </c>
      <c r="H146" s="12" t="s">
        <v>1433</v>
      </c>
      <c r="I146" s="12" t="s">
        <v>830</v>
      </c>
      <c r="J146" s="12" t="s">
        <v>830</v>
      </c>
      <c r="K146" s="12">
        <v>62400</v>
      </c>
      <c r="L146" s="13" t="s">
        <v>156</v>
      </c>
      <c r="M146" s="13" t="s">
        <v>433</v>
      </c>
      <c r="N146" s="14">
        <v>70000</v>
      </c>
      <c r="O146" s="15">
        <v>45107</v>
      </c>
      <c r="P146" s="15">
        <v>45838</v>
      </c>
      <c r="Q146" s="12" t="s">
        <v>603</v>
      </c>
      <c r="R146" s="13" t="s">
        <v>583</v>
      </c>
      <c r="S146" s="12"/>
    </row>
    <row r="147" spans="1:19" ht="57">
      <c r="A147" s="12">
        <v>58</v>
      </c>
      <c r="B147" s="12">
        <v>21</v>
      </c>
      <c r="C147" s="12">
        <v>59</v>
      </c>
      <c r="D147" s="12">
        <v>2</v>
      </c>
      <c r="E147" s="11">
        <v>148</v>
      </c>
      <c r="F147" s="12" t="s">
        <v>905</v>
      </c>
      <c r="G147" s="12" t="s">
        <v>906</v>
      </c>
      <c r="H147" s="12" t="s">
        <v>1434</v>
      </c>
      <c r="I147" s="12" t="s">
        <v>753</v>
      </c>
      <c r="J147" s="12" t="s">
        <v>753</v>
      </c>
      <c r="K147" s="12">
        <v>60900</v>
      </c>
      <c r="L147" s="13" t="s">
        <v>157</v>
      </c>
      <c r="M147" s="13" t="s">
        <v>434</v>
      </c>
      <c r="N147" s="14">
        <v>195000</v>
      </c>
      <c r="O147" s="15">
        <v>45107</v>
      </c>
      <c r="P147" s="15">
        <v>45838</v>
      </c>
      <c r="Q147" s="12" t="s">
        <v>603</v>
      </c>
      <c r="R147" s="13" t="s">
        <v>583</v>
      </c>
      <c r="S147" s="12"/>
    </row>
    <row r="148" spans="1:19" ht="71.25">
      <c r="A148" s="12">
        <v>59</v>
      </c>
      <c r="B148" s="12">
        <v>3</v>
      </c>
      <c r="C148" s="12">
        <v>59</v>
      </c>
      <c r="D148" s="12">
        <v>10</v>
      </c>
      <c r="E148" s="11">
        <v>149</v>
      </c>
      <c r="F148" s="12" t="s">
        <v>909</v>
      </c>
      <c r="G148" s="12" t="s">
        <v>910</v>
      </c>
      <c r="H148" s="12" t="s">
        <v>1435</v>
      </c>
      <c r="I148" s="12" t="s">
        <v>753</v>
      </c>
      <c r="J148" s="12" t="s">
        <v>753</v>
      </c>
      <c r="K148" s="12">
        <v>60900</v>
      </c>
      <c r="L148" s="13" t="s">
        <v>158</v>
      </c>
      <c r="M148" s="13" t="s">
        <v>435</v>
      </c>
      <c r="N148" s="14">
        <v>100000</v>
      </c>
      <c r="O148" s="15">
        <v>45107</v>
      </c>
      <c r="P148" s="15">
        <v>45838</v>
      </c>
      <c r="Q148" s="12" t="s">
        <v>603</v>
      </c>
      <c r="R148" s="13" t="s">
        <v>583</v>
      </c>
      <c r="S148" s="12"/>
    </row>
    <row r="149" spans="1:19" ht="85.5">
      <c r="A149" s="12">
        <v>59</v>
      </c>
      <c r="B149" s="12">
        <v>11</v>
      </c>
      <c r="C149" s="12">
        <v>59</v>
      </c>
      <c r="D149" s="12">
        <v>19</v>
      </c>
      <c r="E149" s="11">
        <v>150</v>
      </c>
      <c r="F149" s="12" t="s">
        <v>911</v>
      </c>
      <c r="G149" s="12" t="s">
        <v>912</v>
      </c>
      <c r="H149" s="12" t="s">
        <v>1436</v>
      </c>
      <c r="I149" s="12" t="s">
        <v>597</v>
      </c>
      <c r="J149" s="12" t="s">
        <v>597</v>
      </c>
      <c r="K149" s="12">
        <v>80500</v>
      </c>
      <c r="L149" s="13" t="s">
        <v>159</v>
      </c>
      <c r="M149" s="13" t="s">
        <v>436</v>
      </c>
      <c r="N149" s="14">
        <v>558500</v>
      </c>
      <c r="O149" s="15">
        <v>45107</v>
      </c>
      <c r="P149" s="15">
        <v>45838</v>
      </c>
      <c r="Q149" s="12" t="s">
        <v>603</v>
      </c>
      <c r="R149" s="13" t="s">
        <v>583</v>
      </c>
      <c r="S149" s="12"/>
    </row>
    <row r="150" spans="1:19" ht="71.25">
      <c r="A150" s="12">
        <v>59</v>
      </c>
      <c r="B150" s="12">
        <v>20</v>
      </c>
      <c r="C150" s="12">
        <v>60</v>
      </c>
      <c r="D150" s="12">
        <v>3</v>
      </c>
      <c r="E150" s="11">
        <v>151</v>
      </c>
      <c r="F150" s="12" t="s">
        <v>913</v>
      </c>
      <c r="G150" s="12" t="s">
        <v>914</v>
      </c>
      <c r="H150" s="12" t="s">
        <v>1437</v>
      </c>
      <c r="I150" s="12" t="s">
        <v>753</v>
      </c>
      <c r="J150" s="12" t="s">
        <v>753</v>
      </c>
      <c r="K150" s="12">
        <v>60900</v>
      </c>
      <c r="L150" s="13" t="s">
        <v>160</v>
      </c>
      <c r="M150" s="13" t="s">
        <v>437</v>
      </c>
      <c r="N150" s="14">
        <v>50000</v>
      </c>
      <c r="O150" s="15">
        <v>45107</v>
      </c>
      <c r="P150" s="15">
        <v>45838</v>
      </c>
      <c r="Q150" s="12" t="s">
        <v>603</v>
      </c>
      <c r="R150" s="13" t="s">
        <v>583</v>
      </c>
      <c r="S150" s="12"/>
    </row>
    <row r="151" spans="1:19" ht="71.25">
      <c r="A151" s="12">
        <v>60</v>
      </c>
      <c r="B151" s="12">
        <v>4</v>
      </c>
      <c r="C151" s="12">
        <v>60</v>
      </c>
      <c r="D151" s="12">
        <v>11</v>
      </c>
      <c r="E151" s="11">
        <v>152</v>
      </c>
      <c r="F151" s="12" t="s">
        <v>915</v>
      </c>
      <c r="G151" s="12" t="s">
        <v>916</v>
      </c>
      <c r="H151" s="12" t="s">
        <v>1438</v>
      </c>
      <c r="I151" s="12" t="s">
        <v>753</v>
      </c>
      <c r="J151" s="12" t="s">
        <v>753</v>
      </c>
      <c r="K151" s="12">
        <v>60900</v>
      </c>
      <c r="L151" s="13" t="s">
        <v>161</v>
      </c>
      <c r="M151" s="13" t="s">
        <v>438</v>
      </c>
      <c r="N151" s="14">
        <v>519000</v>
      </c>
      <c r="O151" s="15">
        <v>45107</v>
      </c>
      <c r="P151" s="15">
        <v>45838</v>
      </c>
      <c r="Q151" s="12" t="s">
        <v>603</v>
      </c>
      <c r="R151" s="13" t="s">
        <v>583</v>
      </c>
      <c r="S151" s="12"/>
    </row>
    <row r="152" spans="1:19" ht="71.25">
      <c r="A152" s="12">
        <v>60</v>
      </c>
      <c r="B152" s="12">
        <v>12</v>
      </c>
      <c r="C152" s="12">
        <v>60</v>
      </c>
      <c r="D152" s="12">
        <v>19</v>
      </c>
      <c r="E152" s="11">
        <v>153</v>
      </c>
      <c r="F152" s="12" t="s">
        <v>917</v>
      </c>
      <c r="G152" s="12" t="s">
        <v>918</v>
      </c>
      <c r="H152" s="12" t="s">
        <v>1439</v>
      </c>
      <c r="I152" s="12" t="s">
        <v>753</v>
      </c>
      <c r="J152" s="12" t="s">
        <v>753</v>
      </c>
      <c r="K152" s="12">
        <v>60900</v>
      </c>
      <c r="L152" s="13" t="s">
        <v>162</v>
      </c>
      <c r="M152" s="13" t="s">
        <v>439</v>
      </c>
      <c r="N152" s="14">
        <f>250000-2500</f>
        <v>247500</v>
      </c>
      <c r="O152" s="15">
        <v>45107</v>
      </c>
      <c r="P152" s="15">
        <v>45838</v>
      </c>
      <c r="Q152" s="12" t="s">
        <v>603</v>
      </c>
      <c r="R152" s="13" t="s">
        <v>583</v>
      </c>
      <c r="S152" s="12"/>
    </row>
    <row r="153" spans="1:19" ht="99.75">
      <c r="A153" s="12">
        <v>60</v>
      </c>
      <c r="B153" s="12">
        <v>20</v>
      </c>
      <c r="C153" s="12">
        <v>61</v>
      </c>
      <c r="D153" s="12">
        <v>5</v>
      </c>
      <c r="E153" s="11">
        <v>154</v>
      </c>
      <c r="F153" s="12" t="s">
        <v>919</v>
      </c>
      <c r="G153" s="12" t="s">
        <v>920</v>
      </c>
      <c r="H153" s="12" t="s">
        <v>1440</v>
      </c>
      <c r="I153" s="12" t="s">
        <v>689</v>
      </c>
      <c r="J153" s="12" t="s">
        <v>689</v>
      </c>
      <c r="K153" s="12">
        <v>66700</v>
      </c>
      <c r="L153" s="13" t="s">
        <v>163</v>
      </c>
      <c r="M153" s="13" t="s">
        <v>440</v>
      </c>
      <c r="N153" s="14">
        <v>50000</v>
      </c>
      <c r="O153" s="15">
        <v>46203</v>
      </c>
      <c r="P153" s="15">
        <v>46203</v>
      </c>
      <c r="Q153" s="12" t="s">
        <v>604</v>
      </c>
      <c r="R153" s="13" t="s">
        <v>583</v>
      </c>
      <c r="S153" s="12"/>
    </row>
    <row r="154" spans="1:19" ht="99.75">
      <c r="A154" s="12">
        <v>61</v>
      </c>
      <c r="B154" s="12">
        <v>6</v>
      </c>
      <c r="C154" s="12">
        <v>61</v>
      </c>
      <c r="D154" s="12">
        <v>16</v>
      </c>
      <c r="E154" s="11">
        <v>155</v>
      </c>
      <c r="F154" s="12" t="s">
        <v>921</v>
      </c>
      <c r="G154" s="12" t="s">
        <v>922</v>
      </c>
      <c r="H154" s="12" t="s">
        <v>1441</v>
      </c>
      <c r="I154" s="12" t="s">
        <v>753</v>
      </c>
      <c r="J154" s="12" t="s">
        <v>753</v>
      </c>
      <c r="K154" s="12">
        <v>60900</v>
      </c>
      <c r="L154" s="13" t="s">
        <v>164</v>
      </c>
      <c r="M154" s="13" t="s">
        <v>441</v>
      </c>
      <c r="N154" s="14">
        <f>300000-3000</f>
        <v>297000</v>
      </c>
      <c r="O154" s="15">
        <v>45107</v>
      </c>
      <c r="P154" s="15">
        <v>45838</v>
      </c>
      <c r="Q154" s="12" t="s">
        <v>603</v>
      </c>
      <c r="R154" s="13" t="s">
        <v>583</v>
      </c>
      <c r="S154" s="12"/>
    </row>
    <row r="155" spans="1:19" ht="57">
      <c r="A155" s="12">
        <v>61</v>
      </c>
      <c r="B155" s="12">
        <v>17</v>
      </c>
      <c r="C155" s="12">
        <v>61</v>
      </c>
      <c r="D155" s="12">
        <v>23</v>
      </c>
      <c r="E155" s="11">
        <v>156</v>
      </c>
      <c r="F155" s="12" t="s">
        <v>923</v>
      </c>
      <c r="G155" s="12" t="s">
        <v>924</v>
      </c>
      <c r="H155" s="12" t="s">
        <v>1442</v>
      </c>
      <c r="I155" s="12" t="s">
        <v>753</v>
      </c>
      <c r="J155" s="12" t="s">
        <v>753</v>
      </c>
      <c r="K155" s="12">
        <v>60900</v>
      </c>
      <c r="L155" s="13" t="s">
        <v>165</v>
      </c>
      <c r="M155" s="13" t="s">
        <v>442</v>
      </c>
      <c r="N155" s="14">
        <v>100000</v>
      </c>
      <c r="O155" s="15">
        <v>45107</v>
      </c>
      <c r="P155" s="15">
        <v>45838</v>
      </c>
      <c r="Q155" s="12" t="s">
        <v>603</v>
      </c>
      <c r="R155" s="13" t="s">
        <v>583</v>
      </c>
      <c r="S155" s="12"/>
    </row>
    <row r="156" spans="1:19" ht="71.25">
      <c r="A156" s="12">
        <v>61</v>
      </c>
      <c r="B156" s="12">
        <v>24</v>
      </c>
      <c r="C156" s="12">
        <v>62</v>
      </c>
      <c r="D156" s="12">
        <v>6</v>
      </c>
      <c r="E156" s="11">
        <v>157</v>
      </c>
      <c r="F156" s="12" t="s">
        <v>925</v>
      </c>
      <c r="G156" s="12" t="s">
        <v>926</v>
      </c>
      <c r="H156" s="12" t="s">
        <v>1443</v>
      </c>
      <c r="I156" s="12" t="s">
        <v>753</v>
      </c>
      <c r="J156" s="12" t="s">
        <v>753</v>
      </c>
      <c r="K156" s="12">
        <v>60900</v>
      </c>
      <c r="L156" s="13" t="s">
        <v>166</v>
      </c>
      <c r="M156" s="13" t="s">
        <v>443</v>
      </c>
      <c r="N156" s="14">
        <f>150000-1500</f>
        <v>148500</v>
      </c>
      <c r="O156" s="15">
        <v>45107</v>
      </c>
      <c r="P156" s="15">
        <v>45838</v>
      </c>
      <c r="Q156" s="12" t="s">
        <v>603</v>
      </c>
      <c r="R156" s="13" t="s">
        <v>583</v>
      </c>
      <c r="S156" s="12"/>
    </row>
    <row r="157" spans="1:19" ht="57">
      <c r="A157" s="12">
        <v>62</v>
      </c>
      <c r="B157" s="12">
        <v>7</v>
      </c>
      <c r="C157" s="12">
        <v>62</v>
      </c>
      <c r="D157" s="12">
        <v>13</v>
      </c>
      <c r="E157" s="11">
        <v>158</v>
      </c>
      <c r="F157" s="12" t="s">
        <v>927</v>
      </c>
      <c r="G157" s="12" t="s">
        <v>928</v>
      </c>
      <c r="H157" s="12" t="s">
        <v>1444</v>
      </c>
      <c r="I157" s="12" t="s">
        <v>753</v>
      </c>
      <c r="J157" s="12" t="s">
        <v>753</v>
      </c>
      <c r="K157" s="12">
        <v>60900</v>
      </c>
      <c r="L157" s="13" t="s">
        <v>167</v>
      </c>
      <c r="M157" s="13" t="s">
        <v>444</v>
      </c>
      <c r="N157" s="14">
        <v>2000000</v>
      </c>
      <c r="O157" s="15">
        <v>45107</v>
      </c>
      <c r="P157" s="15">
        <v>45838</v>
      </c>
      <c r="Q157" s="12" t="s">
        <v>603</v>
      </c>
      <c r="R157" s="13" t="s">
        <v>583</v>
      </c>
      <c r="S157" s="12"/>
    </row>
    <row r="158" spans="1:19" ht="99.75">
      <c r="A158" s="12">
        <v>62</v>
      </c>
      <c r="B158" s="12">
        <v>14</v>
      </c>
      <c r="C158" s="12">
        <v>62</v>
      </c>
      <c r="D158" s="12">
        <v>24</v>
      </c>
      <c r="E158" s="11">
        <v>159</v>
      </c>
      <c r="F158" s="12" t="s">
        <v>929</v>
      </c>
      <c r="G158" s="12" t="s">
        <v>930</v>
      </c>
      <c r="H158" s="12" t="s">
        <v>1445</v>
      </c>
      <c r="I158" s="12" t="s">
        <v>830</v>
      </c>
      <c r="J158" s="12" t="s">
        <v>830</v>
      </c>
      <c r="K158" s="12">
        <v>62400</v>
      </c>
      <c r="L158" s="13" t="s">
        <v>168</v>
      </c>
      <c r="M158" s="13" t="s">
        <v>445</v>
      </c>
      <c r="N158" s="14">
        <v>70000</v>
      </c>
      <c r="O158" s="15">
        <v>45107</v>
      </c>
      <c r="P158" s="15">
        <v>45838</v>
      </c>
      <c r="Q158" s="12" t="s">
        <v>604</v>
      </c>
      <c r="R158" s="13" t="s">
        <v>565</v>
      </c>
      <c r="S158" s="12"/>
    </row>
    <row r="159" spans="1:19" ht="71.25">
      <c r="A159" s="12">
        <v>62</v>
      </c>
      <c r="B159" s="12">
        <v>25</v>
      </c>
      <c r="C159" s="12">
        <v>63</v>
      </c>
      <c r="D159" s="12">
        <v>7</v>
      </c>
      <c r="E159" s="11">
        <v>160</v>
      </c>
      <c r="F159" s="12" t="s">
        <v>931</v>
      </c>
      <c r="G159" s="12" t="s">
        <v>932</v>
      </c>
      <c r="H159" s="12" t="s">
        <v>1446</v>
      </c>
      <c r="I159" s="12" t="s">
        <v>602</v>
      </c>
      <c r="J159" s="12" t="s">
        <v>602</v>
      </c>
      <c r="K159" s="12">
        <v>34100</v>
      </c>
      <c r="L159" s="13" t="s">
        <v>170</v>
      </c>
      <c r="M159" s="13" t="s">
        <v>447</v>
      </c>
      <c r="N159" s="14">
        <v>396500</v>
      </c>
      <c r="O159" s="15">
        <v>45107</v>
      </c>
      <c r="P159" s="15">
        <v>45838</v>
      </c>
      <c r="Q159" s="12" t="s">
        <v>604</v>
      </c>
      <c r="R159" s="13" t="s">
        <v>584</v>
      </c>
      <c r="S159" s="12"/>
    </row>
    <row r="160" spans="1:19" ht="71.25">
      <c r="A160" s="12">
        <v>63</v>
      </c>
      <c r="B160" s="12">
        <v>8</v>
      </c>
      <c r="C160" s="12">
        <v>63</v>
      </c>
      <c r="D160" s="12">
        <v>15</v>
      </c>
      <c r="E160" s="11">
        <v>161</v>
      </c>
      <c r="F160" s="12" t="s">
        <v>933</v>
      </c>
      <c r="G160" s="12" t="s">
        <v>934</v>
      </c>
      <c r="H160" s="12" t="s">
        <v>1447</v>
      </c>
      <c r="I160" s="12" t="s">
        <v>753</v>
      </c>
      <c r="J160" s="12" t="s">
        <v>753</v>
      </c>
      <c r="K160" s="12">
        <v>60900</v>
      </c>
      <c r="L160" s="13" t="s">
        <v>171</v>
      </c>
      <c r="M160" s="13" t="s">
        <v>448</v>
      </c>
      <c r="N160" s="14">
        <v>2000000</v>
      </c>
      <c r="O160" s="15">
        <v>45107</v>
      </c>
      <c r="P160" s="15">
        <v>45838</v>
      </c>
      <c r="Q160" s="12" t="s">
        <v>603</v>
      </c>
      <c r="R160" s="13" t="s">
        <v>584</v>
      </c>
      <c r="S160" s="12"/>
    </row>
    <row r="161" spans="1:19" ht="71.25">
      <c r="A161" s="12">
        <v>63</v>
      </c>
      <c r="B161" s="12">
        <v>16</v>
      </c>
      <c r="C161" s="12">
        <v>63</v>
      </c>
      <c r="D161" s="12">
        <v>23</v>
      </c>
      <c r="E161" s="11">
        <v>162</v>
      </c>
      <c r="F161" s="12" t="s">
        <v>935</v>
      </c>
      <c r="G161" s="12" t="s">
        <v>936</v>
      </c>
      <c r="H161" s="12" t="s">
        <v>1448</v>
      </c>
      <c r="I161" s="12" t="s">
        <v>689</v>
      </c>
      <c r="J161" s="12" t="s">
        <v>689</v>
      </c>
      <c r="K161" s="12">
        <v>66700</v>
      </c>
      <c r="L161" s="13" t="s">
        <v>172</v>
      </c>
      <c r="M161" s="13" t="s">
        <v>449</v>
      </c>
      <c r="N161" s="14">
        <v>450000</v>
      </c>
      <c r="O161" s="15">
        <v>45107</v>
      </c>
      <c r="P161" s="15">
        <v>45838</v>
      </c>
      <c r="Q161" s="12" t="s">
        <v>603</v>
      </c>
      <c r="R161" s="13" t="s">
        <v>585</v>
      </c>
      <c r="S161" s="12"/>
    </row>
    <row r="162" spans="1:19" ht="71.25">
      <c r="A162" s="12">
        <v>63</v>
      </c>
      <c r="B162" s="12">
        <v>24</v>
      </c>
      <c r="C162" s="12">
        <v>64</v>
      </c>
      <c r="D162" s="12">
        <v>5</v>
      </c>
      <c r="E162" s="11">
        <v>163</v>
      </c>
      <c r="F162" s="12" t="s">
        <v>937</v>
      </c>
      <c r="G162" s="12" t="s">
        <v>938</v>
      </c>
      <c r="H162" s="12" t="s">
        <v>1449</v>
      </c>
      <c r="I162" s="12" t="s">
        <v>689</v>
      </c>
      <c r="J162" s="12" t="s">
        <v>689</v>
      </c>
      <c r="K162" s="12">
        <v>66700</v>
      </c>
      <c r="L162" s="13" t="s">
        <v>173</v>
      </c>
      <c r="M162" s="13" t="s">
        <v>907</v>
      </c>
      <c r="N162" s="14">
        <v>300000</v>
      </c>
      <c r="O162" s="15">
        <v>45107</v>
      </c>
      <c r="P162" s="15">
        <v>45838</v>
      </c>
      <c r="Q162" s="12" t="s">
        <v>603</v>
      </c>
      <c r="R162" s="13" t="s">
        <v>585</v>
      </c>
      <c r="S162" s="12"/>
    </row>
    <row r="163" spans="1:19" ht="99.75">
      <c r="A163" s="12">
        <v>64</v>
      </c>
      <c r="B163" s="12">
        <v>6</v>
      </c>
      <c r="C163" s="12">
        <v>64</v>
      </c>
      <c r="D163" s="12">
        <v>17</v>
      </c>
      <c r="E163" s="11">
        <v>164</v>
      </c>
      <c r="F163" s="12" t="s">
        <v>1594</v>
      </c>
      <c r="G163" s="12" t="s">
        <v>1593</v>
      </c>
      <c r="H163" s="12" t="s">
        <v>1450</v>
      </c>
      <c r="I163" s="12" t="s">
        <v>602</v>
      </c>
      <c r="J163" s="12" t="s">
        <v>602</v>
      </c>
      <c r="K163" s="12">
        <v>34100</v>
      </c>
      <c r="L163" s="13" t="s">
        <v>174</v>
      </c>
      <c r="M163" s="13" t="s">
        <v>450</v>
      </c>
      <c r="N163" s="14">
        <f>490000-4900</f>
        <v>485100</v>
      </c>
      <c r="O163" s="15">
        <v>45107</v>
      </c>
      <c r="P163" s="15">
        <v>45838</v>
      </c>
      <c r="Q163" s="12" t="s">
        <v>604</v>
      </c>
      <c r="R163" s="13" t="s">
        <v>585</v>
      </c>
      <c r="S163" s="12"/>
    </row>
    <row r="164" spans="1:19" ht="71.25">
      <c r="A164" s="12">
        <v>64</v>
      </c>
      <c r="B164" s="12">
        <v>18</v>
      </c>
      <c r="C164" s="12">
        <v>65</v>
      </c>
      <c r="D164" s="12">
        <v>1</v>
      </c>
      <c r="E164" s="11">
        <v>165</v>
      </c>
      <c r="F164" s="12" t="s">
        <v>939</v>
      </c>
      <c r="G164" s="12" t="s">
        <v>940</v>
      </c>
      <c r="H164" s="12" t="s">
        <v>1451</v>
      </c>
      <c r="I164" s="12" t="s">
        <v>941</v>
      </c>
      <c r="J164" s="12" t="s">
        <v>941</v>
      </c>
      <c r="K164" s="12">
        <v>97900</v>
      </c>
      <c r="L164" s="13" t="s">
        <v>175</v>
      </c>
      <c r="M164" s="13" t="s">
        <v>451</v>
      </c>
      <c r="N164" s="14">
        <v>348675</v>
      </c>
      <c r="O164" s="15">
        <v>45107</v>
      </c>
      <c r="P164" s="15">
        <v>45838</v>
      </c>
      <c r="Q164" s="12" t="s">
        <v>603</v>
      </c>
      <c r="R164" s="13" t="s">
        <v>585</v>
      </c>
      <c r="S164" s="12"/>
    </row>
    <row r="165" spans="1:19" ht="85.5">
      <c r="A165" s="12">
        <v>65</v>
      </c>
      <c r="B165" s="12">
        <v>2</v>
      </c>
      <c r="C165" s="12">
        <v>65</v>
      </c>
      <c r="D165" s="12">
        <v>12</v>
      </c>
      <c r="E165" s="11">
        <v>166</v>
      </c>
      <c r="F165" s="12" t="s">
        <v>969</v>
      </c>
      <c r="G165" s="12" t="s">
        <v>970</v>
      </c>
      <c r="H165" s="12" t="s">
        <v>1452</v>
      </c>
      <c r="I165" s="12" t="s">
        <v>941</v>
      </c>
      <c r="J165" s="12" t="s">
        <v>941</v>
      </c>
      <c r="K165" s="12">
        <v>97900</v>
      </c>
      <c r="L165" s="13" t="s">
        <v>176</v>
      </c>
      <c r="M165" s="13" t="s">
        <v>452</v>
      </c>
      <c r="N165" s="14">
        <f>698500-6985</f>
        <v>691515</v>
      </c>
      <c r="O165" s="15">
        <v>45107</v>
      </c>
      <c r="P165" s="15">
        <v>45838</v>
      </c>
      <c r="Q165" s="12" t="s">
        <v>603</v>
      </c>
      <c r="R165" s="13" t="s">
        <v>585</v>
      </c>
      <c r="S165" s="12"/>
    </row>
    <row r="166" spans="1:19" ht="142.5">
      <c r="A166" s="12">
        <v>65</v>
      </c>
      <c r="B166" s="12">
        <v>13</v>
      </c>
      <c r="C166" s="12">
        <v>66</v>
      </c>
      <c r="D166" s="12">
        <v>2</v>
      </c>
      <c r="E166" s="11">
        <v>167</v>
      </c>
      <c r="F166" s="12" t="s">
        <v>971</v>
      </c>
      <c r="G166" s="12" t="s">
        <v>972</v>
      </c>
      <c r="H166" s="12" t="s">
        <v>1453</v>
      </c>
      <c r="I166" s="12" t="s">
        <v>689</v>
      </c>
      <c r="J166" s="12" t="s">
        <v>689</v>
      </c>
      <c r="K166" s="12">
        <v>66700</v>
      </c>
      <c r="L166" s="13" t="s">
        <v>177</v>
      </c>
      <c r="M166" s="13" t="s">
        <v>908</v>
      </c>
      <c r="N166" s="14">
        <v>1500000</v>
      </c>
      <c r="O166" s="15">
        <v>45473</v>
      </c>
      <c r="P166" s="15">
        <v>45838</v>
      </c>
      <c r="Q166" s="12" t="s">
        <v>604</v>
      </c>
      <c r="R166" s="13" t="s">
        <v>585</v>
      </c>
      <c r="S166" s="12"/>
    </row>
    <row r="167" spans="1:19" ht="71.25">
      <c r="A167" s="12">
        <v>66</v>
      </c>
      <c r="B167" s="12">
        <v>3</v>
      </c>
      <c r="C167" s="12">
        <v>66</v>
      </c>
      <c r="D167" s="12">
        <v>10</v>
      </c>
      <c r="E167" s="11">
        <v>168</v>
      </c>
      <c r="F167" s="12" t="s">
        <v>973</v>
      </c>
      <c r="G167" s="12" t="s">
        <v>974</v>
      </c>
      <c r="H167" s="12" t="s">
        <v>1454</v>
      </c>
      <c r="I167" s="12" t="s">
        <v>689</v>
      </c>
      <c r="J167" s="12" t="s">
        <v>689</v>
      </c>
      <c r="K167" s="12">
        <v>66700</v>
      </c>
      <c r="L167" s="13" t="s">
        <v>178</v>
      </c>
      <c r="M167" s="13" t="s">
        <v>453</v>
      </c>
      <c r="N167" s="14">
        <v>750000</v>
      </c>
      <c r="O167" s="15">
        <v>45107</v>
      </c>
      <c r="P167" s="15">
        <v>45838</v>
      </c>
      <c r="Q167" s="12" t="s">
        <v>603</v>
      </c>
      <c r="R167" s="13" t="s">
        <v>585</v>
      </c>
      <c r="S167" s="12"/>
    </row>
    <row r="168" spans="1:19" ht="128.25">
      <c r="A168" s="12">
        <v>66</v>
      </c>
      <c r="B168" s="12">
        <v>11</v>
      </c>
      <c r="C168" s="12">
        <v>66</v>
      </c>
      <c r="D168" s="12">
        <v>24</v>
      </c>
      <c r="E168" s="11">
        <v>169</v>
      </c>
      <c r="F168" s="12" t="s">
        <v>975</v>
      </c>
      <c r="G168" s="12" t="s">
        <v>976</v>
      </c>
      <c r="H168" s="12" t="s">
        <v>1455</v>
      </c>
      <c r="I168" s="12" t="s">
        <v>689</v>
      </c>
      <c r="J168" s="12" t="s">
        <v>689</v>
      </c>
      <c r="K168" s="12">
        <v>66700</v>
      </c>
      <c r="L168" s="13" t="s">
        <v>179</v>
      </c>
      <c r="M168" s="13" t="s">
        <v>454</v>
      </c>
      <c r="N168" s="14">
        <v>650000</v>
      </c>
      <c r="O168" s="15">
        <v>45107</v>
      </c>
      <c r="P168" s="15">
        <v>45838</v>
      </c>
      <c r="Q168" s="12" t="s">
        <v>603</v>
      </c>
      <c r="R168" s="13" t="s">
        <v>585</v>
      </c>
      <c r="S168" s="12"/>
    </row>
    <row r="169" spans="1:19" ht="85.5">
      <c r="A169" s="12">
        <v>66</v>
      </c>
      <c r="B169" s="12">
        <v>25</v>
      </c>
      <c r="C169" s="12">
        <v>67</v>
      </c>
      <c r="D169" s="12">
        <v>8</v>
      </c>
      <c r="E169" s="11">
        <v>170</v>
      </c>
      <c r="F169" s="12" t="s">
        <v>977</v>
      </c>
      <c r="G169" s="12" t="s">
        <v>978</v>
      </c>
      <c r="H169" s="12" t="s">
        <v>1456</v>
      </c>
      <c r="I169" s="12" t="s">
        <v>689</v>
      </c>
      <c r="J169" s="12" t="s">
        <v>689</v>
      </c>
      <c r="K169" s="12">
        <v>66700</v>
      </c>
      <c r="L169" s="13" t="s">
        <v>180</v>
      </c>
      <c r="M169" s="13" t="s">
        <v>455</v>
      </c>
      <c r="N169" s="14">
        <v>500000</v>
      </c>
      <c r="O169" s="15">
        <v>45107</v>
      </c>
      <c r="P169" s="15">
        <v>45838</v>
      </c>
      <c r="Q169" s="12" t="s">
        <v>603</v>
      </c>
      <c r="R169" s="13" t="s">
        <v>585</v>
      </c>
      <c r="S169" s="12"/>
    </row>
    <row r="170" spans="1:19" ht="85.5">
      <c r="A170" s="12">
        <v>67</v>
      </c>
      <c r="B170" s="12">
        <v>9</v>
      </c>
      <c r="C170" s="12">
        <v>67</v>
      </c>
      <c r="D170" s="12">
        <v>17</v>
      </c>
      <c r="E170" s="11">
        <v>171</v>
      </c>
      <c r="F170" s="12" t="s">
        <v>979</v>
      </c>
      <c r="G170" s="12" t="s">
        <v>980</v>
      </c>
      <c r="H170" s="12" t="s">
        <v>1457</v>
      </c>
      <c r="I170" s="12" t="s">
        <v>726</v>
      </c>
      <c r="J170" s="12" t="s">
        <v>726</v>
      </c>
      <c r="K170" s="12">
        <v>95000</v>
      </c>
      <c r="L170" s="13" t="s">
        <v>181</v>
      </c>
      <c r="M170" s="13" t="s">
        <v>456</v>
      </c>
      <c r="N170" s="14">
        <f>350000-3500</f>
        <v>346500</v>
      </c>
      <c r="O170" s="15">
        <v>45107</v>
      </c>
      <c r="P170" s="15">
        <v>45838</v>
      </c>
      <c r="Q170" s="12" t="s">
        <v>603</v>
      </c>
      <c r="R170" s="13" t="s">
        <v>586</v>
      </c>
      <c r="S170" s="12"/>
    </row>
    <row r="171" spans="1:19" ht="57">
      <c r="A171" s="12">
        <v>67</v>
      </c>
      <c r="B171" s="12">
        <v>18</v>
      </c>
      <c r="C171" s="12">
        <v>67</v>
      </c>
      <c r="D171" s="12">
        <v>23</v>
      </c>
      <c r="E171" s="11">
        <v>172</v>
      </c>
      <c r="F171" s="12" t="s">
        <v>981</v>
      </c>
      <c r="G171" s="12" t="s">
        <v>982</v>
      </c>
      <c r="H171" s="12" t="s">
        <v>1458</v>
      </c>
      <c r="I171" s="12" t="s">
        <v>741</v>
      </c>
      <c r="J171" s="12" t="s">
        <v>741</v>
      </c>
      <c r="K171" s="12">
        <v>55000</v>
      </c>
      <c r="L171" s="13" t="s">
        <v>182</v>
      </c>
      <c r="M171" s="13" t="s">
        <v>457</v>
      </c>
      <c r="N171" s="14">
        <v>10000</v>
      </c>
      <c r="O171" s="15">
        <v>45107</v>
      </c>
      <c r="P171" s="15">
        <v>45838</v>
      </c>
      <c r="Q171" s="12" t="s">
        <v>603</v>
      </c>
      <c r="R171" s="13" t="s">
        <v>587</v>
      </c>
      <c r="S171" s="12"/>
    </row>
    <row r="172" spans="1:19" ht="57">
      <c r="A172" s="12">
        <v>67</v>
      </c>
      <c r="B172" s="12">
        <v>24</v>
      </c>
      <c r="C172" s="12">
        <v>68</v>
      </c>
      <c r="D172" s="12">
        <v>4</v>
      </c>
      <c r="E172" s="11">
        <v>173</v>
      </c>
      <c r="F172" s="12" t="s">
        <v>983</v>
      </c>
      <c r="G172" s="12" t="s">
        <v>984</v>
      </c>
      <c r="H172" s="12" t="s">
        <v>1459</v>
      </c>
      <c r="I172" s="12" t="s">
        <v>741</v>
      </c>
      <c r="J172" s="12" t="s">
        <v>741</v>
      </c>
      <c r="K172" s="12">
        <v>55000</v>
      </c>
      <c r="L172" s="13" t="s">
        <v>183</v>
      </c>
      <c r="M172" s="13" t="s">
        <v>458</v>
      </c>
      <c r="N172" s="14">
        <v>10000</v>
      </c>
      <c r="O172" s="15">
        <v>45107</v>
      </c>
      <c r="P172" s="15">
        <v>45838</v>
      </c>
      <c r="Q172" s="12" t="s">
        <v>603</v>
      </c>
      <c r="R172" s="13" t="s">
        <v>587</v>
      </c>
      <c r="S172" s="12"/>
    </row>
    <row r="173" spans="1:19" ht="71.25">
      <c r="A173" s="12">
        <v>68</v>
      </c>
      <c r="B173" s="12">
        <v>5</v>
      </c>
      <c r="C173" s="12">
        <v>68</v>
      </c>
      <c r="D173" s="12">
        <v>12</v>
      </c>
      <c r="E173" s="11">
        <v>174</v>
      </c>
      <c r="F173" s="12" t="s">
        <v>985</v>
      </c>
      <c r="G173" s="12" t="s">
        <v>986</v>
      </c>
      <c r="H173" s="12" t="s">
        <v>1460</v>
      </c>
      <c r="I173" s="12" t="s">
        <v>741</v>
      </c>
      <c r="J173" s="12" t="s">
        <v>741</v>
      </c>
      <c r="K173" s="12">
        <v>55000</v>
      </c>
      <c r="L173" s="13" t="s">
        <v>185</v>
      </c>
      <c r="M173" s="13" t="s">
        <v>460</v>
      </c>
      <c r="N173" s="14">
        <v>70000</v>
      </c>
      <c r="O173" s="15">
        <v>45107</v>
      </c>
      <c r="P173" s="15">
        <v>45838</v>
      </c>
      <c r="Q173" s="12" t="s">
        <v>603</v>
      </c>
      <c r="R173" s="13" t="s">
        <v>587</v>
      </c>
      <c r="S173" s="12"/>
    </row>
    <row r="174" spans="1:19" ht="57">
      <c r="A174" s="12">
        <v>68</v>
      </c>
      <c r="B174" s="12">
        <v>13</v>
      </c>
      <c r="C174" s="12">
        <v>68</v>
      </c>
      <c r="D174" s="12">
        <v>18</v>
      </c>
      <c r="E174" s="11">
        <v>175</v>
      </c>
      <c r="F174" s="12" t="s">
        <v>987</v>
      </c>
      <c r="G174" s="12" t="s">
        <v>988</v>
      </c>
      <c r="H174" s="12" t="s">
        <v>1461</v>
      </c>
      <c r="I174" s="12" t="s">
        <v>741</v>
      </c>
      <c r="J174" s="12" t="s">
        <v>741</v>
      </c>
      <c r="K174" s="12">
        <v>55000</v>
      </c>
      <c r="L174" s="13" t="s">
        <v>186</v>
      </c>
      <c r="M174" s="13" t="s">
        <v>461</v>
      </c>
      <c r="N174" s="14">
        <v>20000</v>
      </c>
      <c r="O174" s="15">
        <v>45107</v>
      </c>
      <c r="P174" s="15">
        <v>45838</v>
      </c>
      <c r="Q174" s="12" t="s">
        <v>603</v>
      </c>
      <c r="R174" s="13" t="s">
        <v>587</v>
      </c>
      <c r="S174" s="12"/>
    </row>
    <row r="175" spans="1:19" ht="71.25">
      <c r="A175" s="12">
        <v>68</v>
      </c>
      <c r="B175" s="12">
        <v>19</v>
      </c>
      <c r="C175" s="12">
        <v>69</v>
      </c>
      <c r="D175" s="12">
        <v>1</v>
      </c>
      <c r="E175" s="11">
        <v>176</v>
      </c>
      <c r="F175" s="12" t="s">
        <v>989</v>
      </c>
      <c r="G175" s="12" t="s">
        <v>990</v>
      </c>
      <c r="H175" s="12" t="s">
        <v>1462</v>
      </c>
      <c r="I175" s="12" t="s">
        <v>597</v>
      </c>
      <c r="J175" s="12" t="s">
        <v>597</v>
      </c>
      <c r="K175" s="12">
        <v>80500</v>
      </c>
      <c r="L175" s="13" t="s">
        <v>187</v>
      </c>
      <c r="M175" s="13" t="s">
        <v>462</v>
      </c>
      <c r="N175" s="14">
        <v>2000000</v>
      </c>
      <c r="O175" s="15">
        <v>45107</v>
      </c>
      <c r="P175" s="15">
        <v>45838</v>
      </c>
      <c r="Q175" s="12" t="s">
        <v>603</v>
      </c>
      <c r="R175" s="13" t="s">
        <v>587</v>
      </c>
      <c r="S175" s="12"/>
    </row>
    <row r="176" spans="1:19" ht="85.5">
      <c r="A176" s="12">
        <v>69</v>
      </c>
      <c r="B176" s="12">
        <v>2</v>
      </c>
      <c r="C176" s="12">
        <v>69</v>
      </c>
      <c r="D176" s="12">
        <v>11</v>
      </c>
      <c r="E176" s="11">
        <v>177</v>
      </c>
      <c r="F176" s="12" t="s">
        <v>991</v>
      </c>
      <c r="G176" s="12" t="s">
        <v>992</v>
      </c>
      <c r="H176" s="12" t="s">
        <v>1463</v>
      </c>
      <c r="I176" s="12" t="s">
        <v>602</v>
      </c>
      <c r="J176" s="12" t="s">
        <v>602</v>
      </c>
      <c r="K176" s="12">
        <v>34100</v>
      </c>
      <c r="L176" s="13" t="s">
        <v>188</v>
      </c>
      <c r="M176" s="13" t="s">
        <v>463</v>
      </c>
      <c r="N176" s="14">
        <v>930600</v>
      </c>
      <c r="O176" s="15">
        <v>45107</v>
      </c>
      <c r="P176" s="15">
        <v>45838</v>
      </c>
      <c r="Q176" s="12" t="s">
        <v>603</v>
      </c>
      <c r="R176" s="13" t="s">
        <v>587</v>
      </c>
      <c r="S176" s="12"/>
    </row>
    <row r="177" spans="1:19" ht="142.5">
      <c r="A177" s="12">
        <v>69</v>
      </c>
      <c r="B177" s="12">
        <v>12</v>
      </c>
      <c r="C177" s="12">
        <v>70</v>
      </c>
      <c r="D177" s="12">
        <v>1</v>
      </c>
      <c r="E177" s="11">
        <v>178</v>
      </c>
      <c r="F177" s="12" t="s">
        <v>993</v>
      </c>
      <c r="G177" s="12" t="s">
        <v>994</v>
      </c>
      <c r="H177" s="12" t="s">
        <v>1464</v>
      </c>
      <c r="I177" s="12" t="s">
        <v>602</v>
      </c>
      <c r="J177" s="12" t="s">
        <v>602</v>
      </c>
      <c r="K177" s="12">
        <v>34100</v>
      </c>
      <c r="L177" s="13" t="s">
        <v>189</v>
      </c>
      <c r="M177" s="13" t="s">
        <v>464</v>
      </c>
      <c r="N177" s="14">
        <v>70000</v>
      </c>
      <c r="O177" s="15">
        <v>45838</v>
      </c>
      <c r="P177" s="15">
        <v>45838</v>
      </c>
      <c r="Q177" s="12" t="s">
        <v>604</v>
      </c>
      <c r="R177" s="13" t="s">
        <v>587</v>
      </c>
      <c r="S177" s="12"/>
    </row>
    <row r="178" spans="1:19" ht="99.75">
      <c r="A178" s="12">
        <v>70</v>
      </c>
      <c r="B178" s="12">
        <v>2</v>
      </c>
      <c r="C178" s="12">
        <v>70</v>
      </c>
      <c r="D178" s="12">
        <v>12</v>
      </c>
      <c r="E178" s="11">
        <v>179</v>
      </c>
      <c r="F178" s="12" t="s">
        <v>995</v>
      </c>
      <c r="G178" s="12" t="s">
        <v>996</v>
      </c>
      <c r="H178" s="12" t="s">
        <v>1465</v>
      </c>
      <c r="I178" s="12" t="s">
        <v>689</v>
      </c>
      <c r="J178" s="12" t="s">
        <v>689</v>
      </c>
      <c r="K178" s="12">
        <v>66700</v>
      </c>
      <c r="L178" s="13" t="s">
        <v>190</v>
      </c>
      <c r="M178" s="13" t="s">
        <v>465</v>
      </c>
      <c r="N178" s="14">
        <v>800000</v>
      </c>
      <c r="O178" s="15">
        <v>45473</v>
      </c>
      <c r="P178" s="15">
        <v>45838</v>
      </c>
      <c r="Q178" s="12" t="s">
        <v>604</v>
      </c>
      <c r="R178" s="13" t="s">
        <v>587</v>
      </c>
      <c r="S178" s="12"/>
    </row>
    <row r="179" spans="1:19" ht="57">
      <c r="A179" s="12">
        <v>70</v>
      </c>
      <c r="B179" s="12">
        <v>13</v>
      </c>
      <c r="C179" s="12">
        <v>70</v>
      </c>
      <c r="D179" s="12">
        <v>19</v>
      </c>
      <c r="E179" s="11">
        <v>180</v>
      </c>
      <c r="F179" s="12" t="s">
        <v>997</v>
      </c>
      <c r="G179" s="12" t="s">
        <v>998</v>
      </c>
      <c r="H179" s="12" t="s">
        <v>1466</v>
      </c>
      <c r="I179" s="12" t="s">
        <v>741</v>
      </c>
      <c r="J179" s="12" t="s">
        <v>741</v>
      </c>
      <c r="K179" s="12">
        <v>55000</v>
      </c>
      <c r="L179" s="13" t="s">
        <v>191</v>
      </c>
      <c r="M179" s="13" t="s">
        <v>466</v>
      </c>
      <c r="N179" s="14">
        <v>10000</v>
      </c>
      <c r="O179" s="15">
        <v>45107</v>
      </c>
      <c r="P179" s="15">
        <v>45838</v>
      </c>
      <c r="Q179" s="12" t="s">
        <v>603</v>
      </c>
      <c r="R179" s="13" t="s">
        <v>587</v>
      </c>
      <c r="S179" s="12"/>
    </row>
    <row r="180" spans="1:19" ht="71.25">
      <c r="A180" s="12">
        <v>70</v>
      </c>
      <c r="B180" s="12">
        <v>20</v>
      </c>
      <c r="C180" s="12">
        <v>71</v>
      </c>
      <c r="D180" s="12">
        <v>2</v>
      </c>
      <c r="E180" s="11">
        <v>181</v>
      </c>
      <c r="F180" s="12" t="s">
        <v>999</v>
      </c>
      <c r="G180" s="12" t="s">
        <v>1000</v>
      </c>
      <c r="H180" s="12" t="s">
        <v>1467</v>
      </c>
      <c r="I180" s="12" t="s">
        <v>602</v>
      </c>
      <c r="J180" s="12" t="s">
        <v>602</v>
      </c>
      <c r="K180" s="12">
        <v>34100</v>
      </c>
      <c r="L180" s="13" t="s">
        <v>192</v>
      </c>
      <c r="M180" s="13" t="s">
        <v>467</v>
      </c>
      <c r="N180" s="14">
        <v>100000</v>
      </c>
      <c r="O180" s="15">
        <v>45107</v>
      </c>
      <c r="P180" s="15">
        <v>45838</v>
      </c>
      <c r="Q180" s="12" t="s">
        <v>603</v>
      </c>
      <c r="R180" s="13" t="s">
        <v>587</v>
      </c>
      <c r="S180" s="12"/>
    </row>
    <row r="181" spans="1:19" ht="57">
      <c r="A181" s="12">
        <v>71</v>
      </c>
      <c r="B181" s="12">
        <v>3</v>
      </c>
      <c r="C181" s="12">
        <v>71</v>
      </c>
      <c r="D181" s="12">
        <v>9</v>
      </c>
      <c r="E181" s="11">
        <v>182</v>
      </c>
      <c r="F181" s="12" t="s">
        <v>1001</v>
      </c>
      <c r="G181" s="12" t="s">
        <v>1002</v>
      </c>
      <c r="H181" s="12" t="s">
        <v>1468</v>
      </c>
      <c r="I181" s="12" t="s">
        <v>602</v>
      </c>
      <c r="J181" s="12" t="s">
        <v>602</v>
      </c>
      <c r="K181" s="12">
        <v>34100</v>
      </c>
      <c r="L181" s="13" t="s">
        <v>193</v>
      </c>
      <c r="M181" s="13" t="s">
        <v>468</v>
      </c>
      <c r="N181" s="14">
        <f>195000-1950</f>
        <v>193050</v>
      </c>
      <c r="O181" s="15">
        <v>45107</v>
      </c>
      <c r="P181" s="15">
        <v>45838</v>
      </c>
      <c r="Q181" s="12" t="s">
        <v>603</v>
      </c>
      <c r="R181" s="13" t="s">
        <v>587</v>
      </c>
      <c r="S181" s="12"/>
    </row>
    <row r="182" spans="1:19" ht="142.5">
      <c r="A182" s="12">
        <v>71</v>
      </c>
      <c r="B182" s="12">
        <v>10</v>
      </c>
      <c r="C182" s="12">
        <v>71</v>
      </c>
      <c r="D182" s="12">
        <v>23</v>
      </c>
      <c r="E182" s="11">
        <v>183</v>
      </c>
      <c r="F182" s="12" t="s">
        <v>1003</v>
      </c>
      <c r="G182" s="12" t="s">
        <v>1004</v>
      </c>
      <c r="H182" s="12" t="s">
        <v>1469</v>
      </c>
      <c r="I182" s="12" t="s">
        <v>1005</v>
      </c>
      <c r="J182" s="12" t="s">
        <v>1005</v>
      </c>
      <c r="K182" s="12">
        <v>34100</v>
      </c>
      <c r="L182" s="13" t="s">
        <v>194</v>
      </c>
      <c r="M182" s="13" t="s">
        <v>947</v>
      </c>
      <c r="N182" s="14">
        <v>905000</v>
      </c>
      <c r="O182" s="15">
        <v>45107</v>
      </c>
      <c r="P182" s="15">
        <v>45838</v>
      </c>
      <c r="Q182" s="12" t="s">
        <v>603</v>
      </c>
      <c r="R182" s="13" t="s">
        <v>587</v>
      </c>
      <c r="S182" s="12"/>
    </row>
    <row r="183" spans="1:19" ht="57">
      <c r="A183" s="12">
        <v>71</v>
      </c>
      <c r="B183" s="12">
        <v>24</v>
      </c>
      <c r="C183" s="12">
        <v>72</v>
      </c>
      <c r="D183" s="12">
        <v>5</v>
      </c>
      <c r="E183" s="11">
        <v>184</v>
      </c>
      <c r="F183" s="12" t="s">
        <v>1006</v>
      </c>
      <c r="G183" s="12" t="s">
        <v>1007</v>
      </c>
      <c r="H183" s="12" t="s">
        <v>1470</v>
      </c>
      <c r="I183" s="12" t="s">
        <v>753</v>
      </c>
      <c r="J183" s="12" t="s">
        <v>753</v>
      </c>
      <c r="K183" s="12">
        <v>60900</v>
      </c>
      <c r="L183" s="13" t="s">
        <v>195</v>
      </c>
      <c r="M183" s="13" t="s">
        <v>469</v>
      </c>
      <c r="N183" s="14">
        <v>1000000</v>
      </c>
      <c r="O183" s="15">
        <v>45107</v>
      </c>
      <c r="P183" s="15">
        <v>45838</v>
      </c>
      <c r="Q183" s="12" t="s">
        <v>603</v>
      </c>
      <c r="R183" s="13" t="s">
        <v>587</v>
      </c>
      <c r="S183" s="12"/>
    </row>
    <row r="184" spans="1:19" ht="71.25">
      <c r="A184" s="12">
        <v>72</v>
      </c>
      <c r="B184" s="12">
        <v>6</v>
      </c>
      <c r="C184" s="12">
        <v>72</v>
      </c>
      <c r="D184" s="12">
        <v>13</v>
      </c>
      <c r="E184" s="11">
        <v>185</v>
      </c>
      <c r="F184" s="12" t="s">
        <v>1008</v>
      </c>
      <c r="G184" s="12" t="s">
        <v>1009</v>
      </c>
      <c r="H184" s="12" t="s">
        <v>1471</v>
      </c>
      <c r="I184" s="12" t="s">
        <v>781</v>
      </c>
      <c r="J184" s="12" t="s">
        <v>781</v>
      </c>
      <c r="K184" s="12">
        <v>55000</v>
      </c>
      <c r="L184" s="13" t="s">
        <v>196</v>
      </c>
      <c r="M184" s="13" t="s">
        <v>470</v>
      </c>
      <c r="N184" s="14">
        <v>650000</v>
      </c>
      <c r="O184" s="15">
        <v>45107</v>
      </c>
      <c r="P184" s="15">
        <v>45838</v>
      </c>
      <c r="Q184" s="12" t="s">
        <v>603</v>
      </c>
      <c r="R184" s="13" t="s">
        <v>588</v>
      </c>
      <c r="S184" s="12"/>
    </row>
    <row r="185" spans="1:19" ht="57">
      <c r="A185" s="12">
        <v>72</v>
      </c>
      <c r="B185" s="12">
        <v>14</v>
      </c>
      <c r="C185" s="12">
        <v>72</v>
      </c>
      <c r="D185" s="12">
        <v>20</v>
      </c>
      <c r="E185" s="11">
        <v>186</v>
      </c>
      <c r="F185" s="12" t="s">
        <v>1010</v>
      </c>
      <c r="G185" s="12" t="s">
        <v>1011</v>
      </c>
      <c r="H185" s="12" t="s">
        <v>1472</v>
      </c>
      <c r="I185" s="12" t="s">
        <v>741</v>
      </c>
      <c r="J185" s="12" t="s">
        <v>741</v>
      </c>
      <c r="K185" s="12">
        <v>55000</v>
      </c>
      <c r="L185" s="13" t="s">
        <v>197</v>
      </c>
      <c r="M185" s="18" t="s">
        <v>471</v>
      </c>
      <c r="N185" s="14">
        <v>3321000</v>
      </c>
      <c r="O185" s="15">
        <v>45107</v>
      </c>
      <c r="P185" s="15">
        <v>45838</v>
      </c>
      <c r="Q185" s="12" t="s">
        <v>603</v>
      </c>
      <c r="R185" s="13" t="s">
        <v>588</v>
      </c>
      <c r="S185" s="12" t="s">
        <v>1285</v>
      </c>
    </row>
    <row r="186" spans="1:19" ht="71.25">
      <c r="A186" s="12">
        <v>72</v>
      </c>
      <c r="B186" s="12">
        <v>21</v>
      </c>
      <c r="C186" s="12">
        <v>73</v>
      </c>
      <c r="D186" s="12">
        <v>3</v>
      </c>
      <c r="E186" s="11">
        <v>187</v>
      </c>
      <c r="F186" s="12" t="s">
        <v>1012</v>
      </c>
      <c r="G186" s="12" t="s">
        <v>1013</v>
      </c>
      <c r="H186" s="12" t="s">
        <v>1473</v>
      </c>
      <c r="I186" s="12" t="s">
        <v>597</v>
      </c>
      <c r="J186" s="12" t="s">
        <v>597</v>
      </c>
      <c r="K186" s="12">
        <v>80500</v>
      </c>
      <c r="L186" s="13" t="s">
        <v>198</v>
      </c>
      <c r="M186" s="13" t="s">
        <v>472</v>
      </c>
      <c r="N186" s="14">
        <v>1300000</v>
      </c>
      <c r="O186" s="15">
        <v>45107</v>
      </c>
      <c r="P186" s="15">
        <v>45838</v>
      </c>
      <c r="Q186" s="12" t="s">
        <v>603</v>
      </c>
      <c r="R186" s="13" t="s">
        <v>588</v>
      </c>
      <c r="S186" s="12"/>
    </row>
    <row r="187" spans="1:19" ht="57">
      <c r="A187" s="12">
        <v>73</v>
      </c>
      <c r="B187" s="12">
        <v>4</v>
      </c>
      <c r="C187" s="12">
        <v>73</v>
      </c>
      <c r="D187" s="12">
        <v>10</v>
      </c>
      <c r="E187" s="11">
        <v>188</v>
      </c>
      <c r="F187" s="12" t="s">
        <v>1014</v>
      </c>
      <c r="G187" s="12" t="s">
        <v>1015</v>
      </c>
      <c r="H187" s="12" t="s">
        <v>1474</v>
      </c>
      <c r="I187" s="12" t="s">
        <v>602</v>
      </c>
      <c r="J187" s="12" t="s">
        <v>602</v>
      </c>
      <c r="K187" s="12">
        <v>34100</v>
      </c>
      <c r="L187" s="13" t="s">
        <v>199</v>
      </c>
      <c r="M187" s="13" t="s">
        <v>473</v>
      </c>
      <c r="N187" s="14">
        <v>1000000</v>
      </c>
      <c r="O187" s="15">
        <v>45107</v>
      </c>
      <c r="P187" s="15">
        <v>45838</v>
      </c>
      <c r="Q187" s="12" t="s">
        <v>603</v>
      </c>
      <c r="R187" s="13" t="s">
        <v>588</v>
      </c>
      <c r="S187" s="12"/>
    </row>
    <row r="188" spans="1:19" ht="57">
      <c r="A188" s="12">
        <v>73</v>
      </c>
      <c r="B188" s="12">
        <v>11</v>
      </c>
      <c r="C188" s="12">
        <v>73</v>
      </c>
      <c r="D188" s="12">
        <v>17</v>
      </c>
      <c r="E188" s="11">
        <v>189</v>
      </c>
      <c r="F188" s="12" t="s">
        <v>1016</v>
      </c>
      <c r="G188" s="12" t="s">
        <v>1017</v>
      </c>
      <c r="H188" s="12" t="s">
        <v>1475</v>
      </c>
      <c r="I188" s="12" t="s">
        <v>753</v>
      </c>
      <c r="J188" s="12" t="s">
        <v>753</v>
      </c>
      <c r="K188" s="12">
        <v>60900</v>
      </c>
      <c r="L188" s="13" t="s">
        <v>200</v>
      </c>
      <c r="M188" s="13" t="s">
        <v>948</v>
      </c>
      <c r="N188" s="14">
        <v>472000</v>
      </c>
      <c r="O188" s="15">
        <v>45107</v>
      </c>
      <c r="P188" s="15">
        <v>45838</v>
      </c>
      <c r="Q188" s="12" t="s">
        <v>603</v>
      </c>
      <c r="R188" s="13" t="s">
        <v>588</v>
      </c>
      <c r="S188" s="12"/>
    </row>
    <row r="189" spans="1:19" ht="71.25">
      <c r="A189" s="12">
        <v>73</v>
      </c>
      <c r="B189" s="12">
        <v>18</v>
      </c>
      <c r="C189" s="12">
        <v>73</v>
      </c>
      <c r="D189" s="12">
        <v>25</v>
      </c>
      <c r="E189" s="11">
        <v>190</v>
      </c>
      <c r="F189" s="12" t="s">
        <v>1018</v>
      </c>
      <c r="G189" s="12" t="s">
        <v>1019</v>
      </c>
      <c r="H189" s="12" t="s">
        <v>1476</v>
      </c>
      <c r="I189" s="12" t="s">
        <v>830</v>
      </c>
      <c r="J189" s="12" t="s">
        <v>830</v>
      </c>
      <c r="K189" s="12">
        <v>62400</v>
      </c>
      <c r="L189" s="13" t="s">
        <v>201</v>
      </c>
      <c r="M189" s="13" t="s">
        <v>474</v>
      </c>
      <c r="N189" s="14">
        <f>400000-4000</f>
        <v>396000</v>
      </c>
      <c r="O189" s="15">
        <v>45107</v>
      </c>
      <c r="P189" s="15">
        <v>45838</v>
      </c>
      <c r="Q189" s="12" t="s">
        <v>603</v>
      </c>
      <c r="R189" s="13" t="s">
        <v>588</v>
      </c>
      <c r="S189" s="12"/>
    </row>
    <row r="190" spans="1:19" ht="57">
      <c r="A190" s="12">
        <v>74</v>
      </c>
      <c r="B190" s="12">
        <v>1</v>
      </c>
      <c r="C190" s="12">
        <v>74</v>
      </c>
      <c r="D190" s="12">
        <v>6</v>
      </c>
      <c r="E190" s="11">
        <v>191</v>
      </c>
      <c r="F190" s="12" t="s">
        <v>1020</v>
      </c>
      <c r="G190" s="12" t="s">
        <v>1021</v>
      </c>
      <c r="H190" s="12" t="s">
        <v>1477</v>
      </c>
      <c r="I190" s="12" t="s">
        <v>597</v>
      </c>
      <c r="J190" s="12" t="s">
        <v>597</v>
      </c>
      <c r="K190" s="12">
        <v>80500</v>
      </c>
      <c r="L190" s="13" t="s">
        <v>202</v>
      </c>
      <c r="M190" s="13" t="s">
        <v>475</v>
      </c>
      <c r="N190" s="14">
        <v>3158000</v>
      </c>
      <c r="O190" s="15">
        <v>45107</v>
      </c>
      <c r="P190" s="15">
        <v>45838</v>
      </c>
      <c r="Q190" s="12" t="s">
        <v>603</v>
      </c>
      <c r="R190" s="13" t="s">
        <v>588</v>
      </c>
      <c r="S190" s="12"/>
    </row>
    <row r="191" spans="1:19" ht="85.5">
      <c r="A191" s="12">
        <v>74</v>
      </c>
      <c r="B191" s="12">
        <v>7</v>
      </c>
      <c r="C191" s="12">
        <v>74</v>
      </c>
      <c r="D191" s="12">
        <v>15</v>
      </c>
      <c r="E191" s="11">
        <v>192</v>
      </c>
      <c r="F191" s="12" t="s">
        <v>1022</v>
      </c>
      <c r="G191" s="12" t="s">
        <v>1023</v>
      </c>
      <c r="H191" s="12" t="s">
        <v>1478</v>
      </c>
      <c r="I191" s="12" t="s">
        <v>597</v>
      </c>
      <c r="J191" s="12" t="s">
        <v>597</v>
      </c>
      <c r="K191" s="12">
        <v>80500</v>
      </c>
      <c r="L191" s="13" t="s">
        <v>203</v>
      </c>
      <c r="M191" s="13" t="s">
        <v>1046</v>
      </c>
      <c r="N191" s="14">
        <v>1500000</v>
      </c>
      <c r="O191" s="15">
        <v>45107</v>
      </c>
      <c r="P191" s="15">
        <v>45838</v>
      </c>
      <c r="Q191" s="12" t="s">
        <v>604</v>
      </c>
      <c r="R191" s="13" t="s">
        <v>588</v>
      </c>
      <c r="S191" s="12" t="s">
        <v>1284</v>
      </c>
    </row>
    <row r="192" spans="1:19" ht="57">
      <c r="A192" s="12">
        <v>74</v>
      </c>
      <c r="B192" s="12">
        <v>16</v>
      </c>
      <c r="C192" s="12">
        <v>74</v>
      </c>
      <c r="D192" s="12">
        <v>22</v>
      </c>
      <c r="E192" s="11">
        <v>193</v>
      </c>
      <c r="F192" s="12" t="s">
        <v>1024</v>
      </c>
      <c r="G192" s="12" t="s">
        <v>1025</v>
      </c>
      <c r="H192" s="12" t="s">
        <v>1479</v>
      </c>
      <c r="I192" s="12" t="s">
        <v>753</v>
      </c>
      <c r="J192" s="12" t="s">
        <v>753</v>
      </c>
      <c r="K192" s="12">
        <v>60900</v>
      </c>
      <c r="L192" s="13" t="s">
        <v>204</v>
      </c>
      <c r="M192" s="13" t="s">
        <v>476</v>
      </c>
      <c r="N192" s="14">
        <v>400000</v>
      </c>
      <c r="O192" s="15">
        <v>45107</v>
      </c>
      <c r="P192" s="15">
        <v>45838</v>
      </c>
      <c r="Q192" s="12" t="s">
        <v>603</v>
      </c>
      <c r="R192" s="13" t="s">
        <v>588</v>
      </c>
      <c r="S192" s="12"/>
    </row>
    <row r="193" spans="1:19" ht="71.25">
      <c r="A193" s="12">
        <v>74</v>
      </c>
      <c r="B193" s="12">
        <v>23</v>
      </c>
      <c r="C193" s="12">
        <v>75</v>
      </c>
      <c r="D193" s="12">
        <v>6</v>
      </c>
      <c r="E193" s="11">
        <v>194</v>
      </c>
      <c r="F193" s="12" t="s">
        <v>1026</v>
      </c>
      <c r="G193" s="12" t="s">
        <v>1027</v>
      </c>
      <c r="H193" s="12" t="s">
        <v>1480</v>
      </c>
      <c r="I193" s="12" t="s">
        <v>602</v>
      </c>
      <c r="J193" s="12" t="s">
        <v>602</v>
      </c>
      <c r="K193" s="12">
        <v>34100</v>
      </c>
      <c r="L193" s="13" t="s">
        <v>205</v>
      </c>
      <c r="M193" s="13" t="s">
        <v>477</v>
      </c>
      <c r="N193" s="14">
        <v>250000</v>
      </c>
      <c r="O193" s="15">
        <v>45838</v>
      </c>
      <c r="P193" s="15">
        <v>45838</v>
      </c>
      <c r="Q193" s="12" t="s">
        <v>604</v>
      </c>
      <c r="R193" s="13" t="s">
        <v>588</v>
      </c>
      <c r="S193" s="12"/>
    </row>
    <row r="194" spans="1:19" ht="71.25">
      <c r="A194" s="12">
        <v>75</v>
      </c>
      <c r="B194" s="12">
        <v>7</v>
      </c>
      <c r="C194" s="12">
        <v>75</v>
      </c>
      <c r="D194" s="12">
        <v>14</v>
      </c>
      <c r="E194" s="11">
        <v>195</v>
      </c>
      <c r="F194" s="12" t="s">
        <v>1028</v>
      </c>
      <c r="G194" s="12" t="s">
        <v>1029</v>
      </c>
      <c r="H194" s="12" t="s">
        <v>1481</v>
      </c>
      <c r="I194" s="12" t="s">
        <v>597</v>
      </c>
      <c r="J194" s="12" t="s">
        <v>597</v>
      </c>
      <c r="K194" s="12">
        <v>80500</v>
      </c>
      <c r="L194" s="13" t="s">
        <v>206</v>
      </c>
      <c r="M194" s="18" t="s">
        <v>478</v>
      </c>
      <c r="N194" s="14">
        <f>1084000-10840</f>
        <v>1073160</v>
      </c>
      <c r="O194" s="15">
        <v>45107</v>
      </c>
      <c r="P194" s="15">
        <v>45838</v>
      </c>
      <c r="Q194" s="12" t="s">
        <v>603</v>
      </c>
      <c r="R194" s="13" t="s">
        <v>588</v>
      </c>
      <c r="S194" s="12" t="s">
        <v>1285</v>
      </c>
    </row>
    <row r="195" spans="1:19" ht="114">
      <c r="A195" s="12">
        <v>75</v>
      </c>
      <c r="B195" s="12">
        <v>15</v>
      </c>
      <c r="C195" s="12">
        <v>76</v>
      </c>
      <c r="D195" s="12">
        <v>3</v>
      </c>
      <c r="E195" s="11">
        <v>196</v>
      </c>
      <c r="F195" s="12" t="s">
        <v>1030</v>
      </c>
      <c r="G195" s="12" t="s">
        <v>1031</v>
      </c>
      <c r="H195" s="12" t="s">
        <v>1482</v>
      </c>
      <c r="I195" s="12" t="s">
        <v>602</v>
      </c>
      <c r="J195" s="12" t="s">
        <v>602</v>
      </c>
      <c r="K195" s="12">
        <v>34100</v>
      </c>
      <c r="L195" s="13" t="s">
        <v>207</v>
      </c>
      <c r="M195" s="13" t="s">
        <v>479</v>
      </c>
      <c r="N195" s="14">
        <v>2215000</v>
      </c>
      <c r="O195" s="15">
        <v>45473</v>
      </c>
      <c r="P195" s="15">
        <v>45473</v>
      </c>
      <c r="Q195" s="12" t="s">
        <v>604</v>
      </c>
      <c r="R195" s="13" t="s">
        <v>588</v>
      </c>
      <c r="S195" s="12"/>
    </row>
    <row r="196" spans="1:19" ht="71.25">
      <c r="A196" s="12">
        <v>76</v>
      </c>
      <c r="B196" s="12">
        <v>4</v>
      </c>
      <c r="C196" s="12">
        <v>76</v>
      </c>
      <c r="D196" s="12">
        <v>12</v>
      </c>
      <c r="E196" s="11">
        <v>197</v>
      </c>
      <c r="F196" s="12" t="s">
        <v>1032</v>
      </c>
      <c r="G196" s="12" t="s">
        <v>1033</v>
      </c>
      <c r="H196" s="12" t="s">
        <v>1483</v>
      </c>
      <c r="I196" s="12" t="s">
        <v>602</v>
      </c>
      <c r="J196" s="12" t="s">
        <v>602</v>
      </c>
      <c r="K196" s="12">
        <v>34100</v>
      </c>
      <c r="L196" s="13" t="s">
        <v>208</v>
      </c>
      <c r="M196" s="13" t="s">
        <v>480</v>
      </c>
      <c r="N196" s="14">
        <v>60000</v>
      </c>
      <c r="O196" s="15">
        <v>45107</v>
      </c>
      <c r="P196" s="15">
        <v>45838</v>
      </c>
      <c r="Q196" s="12" t="s">
        <v>604</v>
      </c>
      <c r="R196" s="13" t="s">
        <v>588</v>
      </c>
      <c r="S196" s="12"/>
    </row>
    <row r="197" spans="1:19" ht="142.5">
      <c r="A197" s="12">
        <v>76</v>
      </c>
      <c r="B197" s="12">
        <v>13</v>
      </c>
      <c r="C197" s="12">
        <v>77</v>
      </c>
      <c r="D197" s="12">
        <v>3</v>
      </c>
      <c r="E197" s="11">
        <v>198</v>
      </c>
      <c r="F197" s="12" t="s">
        <v>1034</v>
      </c>
      <c r="G197" s="12" t="s">
        <v>1035</v>
      </c>
      <c r="H197" s="12" t="s">
        <v>1484</v>
      </c>
      <c r="I197" s="12" t="s">
        <v>602</v>
      </c>
      <c r="J197" s="12" t="s">
        <v>602</v>
      </c>
      <c r="K197" s="12">
        <v>34100</v>
      </c>
      <c r="L197" s="13" t="s">
        <v>209</v>
      </c>
      <c r="M197" s="13" t="s">
        <v>1281</v>
      </c>
      <c r="N197" s="14">
        <f>1900000-19000</f>
        <v>1881000</v>
      </c>
      <c r="O197" s="15">
        <v>45107</v>
      </c>
      <c r="P197" s="15">
        <v>45838</v>
      </c>
      <c r="Q197" s="12" t="s">
        <v>603</v>
      </c>
      <c r="R197" s="13" t="s">
        <v>588</v>
      </c>
      <c r="S197" s="12"/>
    </row>
    <row r="198" spans="1:19" ht="57">
      <c r="A198" s="12">
        <v>77</v>
      </c>
      <c r="B198" s="12">
        <v>4</v>
      </c>
      <c r="C198" s="12">
        <v>77</v>
      </c>
      <c r="D198" s="12">
        <v>10</v>
      </c>
      <c r="E198" s="11">
        <v>199</v>
      </c>
      <c r="F198" s="12" t="s">
        <v>1036</v>
      </c>
      <c r="G198" s="12" t="s">
        <v>1037</v>
      </c>
      <c r="H198" s="12" t="s">
        <v>1485</v>
      </c>
      <c r="I198" s="12" t="s">
        <v>753</v>
      </c>
      <c r="J198" s="12" t="s">
        <v>753</v>
      </c>
      <c r="K198" s="12">
        <v>60900</v>
      </c>
      <c r="L198" s="13" t="s">
        <v>210</v>
      </c>
      <c r="M198" s="13" t="s">
        <v>481</v>
      </c>
      <c r="N198" s="14">
        <f>600000-6000</f>
        <v>594000</v>
      </c>
      <c r="O198" s="15">
        <v>45107</v>
      </c>
      <c r="P198" s="15">
        <v>45838</v>
      </c>
      <c r="Q198" s="12" t="s">
        <v>603</v>
      </c>
      <c r="R198" s="13" t="s">
        <v>588</v>
      </c>
      <c r="S198" s="12"/>
    </row>
    <row r="199" spans="1:19" ht="85.5">
      <c r="A199" s="12">
        <v>77</v>
      </c>
      <c r="B199" s="12">
        <v>11</v>
      </c>
      <c r="C199" s="12">
        <v>77</v>
      </c>
      <c r="D199" s="12">
        <v>20</v>
      </c>
      <c r="E199" s="11">
        <v>200</v>
      </c>
      <c r="F199" s="12" t="s">
        <v>1038</v>
      </c>
      <c r="G199" s="12" t="s">
        <v>1039</v>
      </c>
      <c r="H199" s="12" t="s">
        <v>1486</v>
      </c>
      <c r="I199" s="12" t="s">
        <v>602</v>
      </c>
      <c r="J199" s="12" t="s">
        <v>602</v>
      </c>
      <c r="K199" s="12">
        <v>34100</v>
      </c>
      <c r="L199" s="13" t="s">
        <v>949</v>
      </c>
      <c r="M199" s="13" t="s">
        <v>482</v>
      </c>
      <c r="N199" s="14">
        <v>100000</v>
      </c>
      <c r="O199" s="15">
        <v>45107</v>
      </c>
      <c r="P199" s="15">
        <v>45838</v>
      </c>
      <c r="Q199" s="12" t="s">
        <v>603</v>
      </c>
      <c r="R199" s="13" t="s">
        <v>588</v>
      </c>
      <c r="S199" s="12"/>
    </row>
    <row r="200" spans="1:19" ht="57">
      <c r="A200" s="12">
        <v>77</v>
      </c>
      <c r="B200" s="12">
        <v>21</v>
      </c>
      <c r="C200" s="12">
        <v>78</v>
      </c>
      <c r="D200" s="12">
        <v>2</v>
      </c>
      <c r="E200" s="11">
        <v>201</v>
      </c>
      <c r="F200" s="12" t="s">
        <v>1040</v>
      </c>
      <c r="G200" s="12" t="s">
        <v>1041</v>
      </c>
      <c r="H200" s="12" t="s">
        <v>1487</v>
      </c>
      <c r="I200" s="12" t="s">
        <v>753</v>
      </c>
      <c r="J200" s="12" t="s">
        <v>753</v>
      </c>
      <c r="K200" s="12">
        <v>60900</v>
      </c>
      <c r="L200" s="13" t="s">
        <v>211</v>
      </c>
      <c r="M200" s="13" t="s">
        <v>950</v>
      </c>
      <c r="N200" s="14">
        <v>100000</v>
      </c>
      <c r="O200" s="15">
        <v>45107</v>
      </c>
      <c r="P200" s="15">
        <v>45838</v>
      </c>
      <c r="Q200" s="12" t="s">
        <v>603</v>
      </c>
      <c r="R200" s="13" t="s">
        <v>588</v>
      </c>
      <c r="S200" s="12"/>
    </row>
    <row r="201" spans="1:19" ht="85.5">
      <c r="A201" s="12">
        <v>78</v>
      </c>
      <c r="B201" s="12">
        <v>3</v>
      </c>
      <c r="C201" s="12">
        <v>78</v>
      </c>
      <c r="D201" s="12">
        <v>11</v>
      </c>
      <c r="E201" s="11">
        <v>202</v>
      </c>
      <c r="F201" s="12" t="s">
        <v>1042</v>
      </c>
      <c r="G201" s="12" t="s">
        <v>1043</v>
      </c>
      <c r="H201" s="12" t="s">
        <v>1488</v>
      </c>
      <c r="I201" s="12" t="s">
        <v>753</v>
      </c>
      <c r="J201" s="12" t="s">
        <v>753</v>
      </c>
      <c r="K201" s="12">
        <v>60900</v>
      </c>
      <c r="L201" s="13" t="s">
        <v>1288</v>
      </c>
      <c r="M201" s="13" t="s">
        <v>1105</v>
      </c>
      <c r="N201" s="14">
        <v>350000</v>
      </c>
      <c r="O201" s="15">
        <v>45107</v>
      </c>
      <c r="P201" s="15">
        <v>45838</v>
      </c>
      <c r="Q201" s="12" t="s">
        <v>603</v>
      </c>
      <c r="R201" s="13" t="s">
        <v>588</v>
      </c>
      <c r="S201" s="12" t="s">
        <v>1284</v>
      </c>
    </row>
    <row r="202" spans="1:19" ht="128.25">
      <c r="A202" s="12">
        <v>78</v>
      </c>
      <c r="B202" s="12">
        <v>12</v>
      </c>
      <c r="C202" s="12">
        <v>78</v>
      </c>
      <c r="D202" s="12">
        <v>25</v>
      </c>
      <c r="E202" s="11">
        <v>203</v>
      </c>
      <c r="F202" s="12" t="s">
        <v>1044</v>
      </c>
      <c r="G202" s="12" t="s">
        <v>1045</v>
      </c>
      <c r="H202" s="12" t="s">
        <v>1489</v>
      </c>
      <c r="I202" s="12" t="s">
        <v>753</v>
      </c>
      <c r="J202" s="12" t="s">
        <v>753</v>
      </c>
      <c r="K202" s="12">
        <v>60900</v>
      </c>
      <c r="L202" s="13" t="s">
        <v>212</v>
      </c>
      <c r="M202" s="13" t="s">
        <v>951</v>
      </c>
      <c r="N202" s="14">
        <v>80000</v>
      </c>
      <c r="O202" s="15">
        <v>45107</v>
      </c>
      <c r="P202" s="15">
        <v>45838</v>
      </c>
      <c r="Q202" s="12" t="s">
        <v>603</v>
      </c>
      <c r="R202" s="13" t="s">
        <v>588</v>
      </c>
      <c r="S202" s="12"/>
    </row>
    <row r="203" spans="1:19" ht="71.25">
      <c r="A203" s="12">
        <v>79</v>
      </c>
      <c r="B203" s="12">
        <v>1</v>
      </c>
      <c r="C203" s="12">
        <v>79</v>
      </c>
      <c r="D203" s="12">
        <v>8</v>
      </c>
      <c r="E203" s="11">
        <v>204</v>
      </c>
      <c r="F203" s="12" t="s">
        <v>1047</v>
      </c>
      <c r="G203" s="12" t="s">
        <v>1048</v>
      </c>
      <c r="H203" s="12" t="s">
        <v>1490</v>
      </c>
      <c r="I203" s="12" t="s">
        <v>753</v>
      </c>
      <c r="J203" s="12" t="s">
        <v>753</v>
      </c>
      <c r="K203" s="12">
        <v>60900</v>
      </c>
      <c r="L203" s="13" t="s">
        <v>952</v>
      </c>
      <c r="M203" s="13" t="s">
        <v>953</v>
      </c>
      <c r="N203" s="14">
        <v>100000</v>
      </c>
      <c r="O203" s="15">
        <v>45107</v>
      </c>
      <c r="P203" s="15">
        <v>45838</v>
      </c>
      <c r="Q203" s="12" t="s">
        <v>603</v>
      </c>
      <c r="R203" s="13" t="s">
        <v>588</v>
      </c>
      <c r="S203" s="12"/>
    </row>
    <row r="204" spans="1:19" ht="71.25">
      <c r="A204" s="12">
        <v>79</v>
      </c>
      <c r="B204" s="12">
        <v>9</v>
      </c>
      <c r="C204" s="12">
        <v>79</v>
      </c>
      <c r="D204" s="12">
        <v>16</v>
      </c>
      <c r="E204" s="11">
        <v>205</v>
      </c>
      <c r="F204" s="12" t="s">
        <v>1049</v>
      </c>
      <c r="G204" s="12" t="s">
        <v>1050</v>
      </c>
      <c r="H204" s="12" t="s">
        <v>1491</v>
      </c>
      <c r="I204" s="12" t="s">
        <v>753</v>
      </c>
      <c r="J204" s="12" t="s">
        <v>753</v>
      </c>
      <c r="K204" s="12">
        <v>60900</v>
      </c>
      <c r="L204" s="13" t="s">
        <v>213</v>
      </c>
      <c r="M204" s="13" t="s">
        <v>1106</v>
      </c>
      <c r="N204" s="14">
        <f>3150000-31500</f>
        <v>3118500</v>
      </c>
      <c r="O204" s="15">
        <v>45107</v>
      </c>
      <c r="P204" s="15">
        <v>45838</v>
      </c>
      <c r="Q204" s="12" t="s">
        <v>603</v>
      </c>
      <c r="R204" s="13" t="s">
        <v>588</v>
      </c>
      <c r="S204" s="12"/>
    </row>
    <row r="205" spans="1:19" ht="71.25">
      <c r="A205" s="12">
        <v>79</v>
      </c>
      <c r="B205" s="12">
        <v>17</v>
      </c>
      <c r="C205" s="12">
        <v>79</v>
      </c>
      <c r="D205" s="12">
        <v>25</v>
      </c>
      <c r="E205" s="11">
        <v>206</v>
      </c>
      <c r="F205" s="12" t="s">
        <v>1051</v>
      </c>
      <c r="G205" s="12" t="s">
        <v>1052</v>
      </c>
      <c r="H205" s="12" t="s">
        <v>1492</v>
      </c>
      <c r="I205" s="12" t="s">
        <v>726</v>
      </c>
      <c r="J205" s="12" t="s">
        <v>726</v>
      </c>
      <c r="K205" s="12">
        <v>95000</v>
      </c>
      <c r="L205" s="13" t="s">
        <v>214</v>
      </c>
      <c r="M205" s="13" t="s">
        <v>483</v>
      </c>
      <c r="N205" s="14">
        <f>400000-4000</f>
        <v>396000</v>
      </c>
      <c r="O205" s="15">
        <v>45107</v>
      </c>
      <c r="P205" s="15">
        <v>45838</v>
      </c>
      <c r="Q205" s="12" t="s">
        <v>603</v>
      </c>
      <c r="R205" s="13" t="s">
        <v>588</v>
      </c>
      <c r="S205" s="12"/>
    </row>
    <row r="206" spans="1:19" ht="57">
      <c r="A206" s="12">
        <v>80</v>
      </c>
      <c r="B206" s="12">
        <v>1</v>
      </c>
      <c r="C206" s="12">
        <v>80</v>
      </c>
      <c r="D206" s="12">
        <v>7</v>
      </c>
      <c r="E206" s="11">
        <v>207</v>
      </c>
      <c r="F206" s="12" t="s">
        <v>1053</v>
      </c>
      <c r="G206" s="12" t="s">
        <v>1054</v>
      </c>
      <c r="H206" s="12" t="s">
        <v>1493</v>
      </c>
      <c r="I206" s="12" t="s">
        <v>753</v>
      </c>
      <c r="J206" s="12" t="s">
        <v>753</v>
      </c>
      <c r="K206" s="12">
        <v>60900</v>
      </c>
      <c r="L206" s="13" t="s">
        <v>215</v>
      </c>
      <c r="M206" s="13" t="s">
        <v>484</v>
      </c>
      <c r="N206" s="14">
        <v>100000</v>
      </c>
      <c r="O206" s="15">
        <v>45107</v>
      </c>
      <c r="P206" s="15">
        <v>45838</v>
      </c>
      <c r="Q206" s="12" t="s">
        <v>603</v>
      </c>
      <c r="R206" s="13" t="s">
        <v>588</v>
      </c>
      <c r="S206" s="12"/>
    </row>
    <row r="207" spans="1:19" ht="57">
      <c r="A207" s="12">
        <v>80</v>
      </c>
      <c r="B207" s="12">
        <v>8</v>
      </c>
      <c r="C207" s="12">
        <v>80</v>
      </c>
      <c r="D207" s="12">
        <v>14</v>
      </c>
      <c r="E207" s="11">
        <v>208</v>
      </c>
      <c r="F207" s="12" t="s">
        <v>1055</v>
      </c>
      <c r="G207" s="12" t="s">
        <v>1056</v>
      </c>
      <c r="H207" s="12" t="s">
        <v>1494</v>
      </c>
      <c r="I207" s="12" t="s">
        <v>753</v>
      </c>
      <c r="J207" s="12" t="s">
        <v>753</v>
      </c>
      <c r="K207" s="12">
        <v>60900</v>
      </c>
      <c r="L207" s="13" t="s">
        <v>216</v>
      </c>
      <c r="M207" s="13" t="s">
        <v>485</v>
      </c>
      <c r="N207" s="14">
        <f>200000-2000</f>
        <v>198000</v>
      </c>
      <c r="O207" s="15">
        <v>45107</v>
      </c>
      <c r="P207" s="15">
        <v>45838</v>
      </c>
      <c r="Q207" s="12" t="s">
        <v>603</v>
      </c>
      <c r="R207" s="13" t="s">
        <v>588</v>
      </c>
      <c r="S207" s="12"/>
    </row>
    <row r="208" spans="1:19" ht="71.25">
      <c r="A208" s="12">
        <v>80</v>
      </c>
      <c r="B208" s="12">
        <v>15</v>
      </c>
      <c r="C208" s="12">
        <v>80</v>
      </c>
      <c r="D208" s="12">
        <v>22</v>
      </c>
      <c r="E208" s="11">
        <v>209</v>
      </c>
      <c r="F208" s="12" t="s">
        <v>1057</v>
      </c>
      <c r="G208" s="12" t="s">
        <v>1058</v>
      </c>
      <c r="H208" s="12" t="s">
        <v>1495</v>
      </c>
      <c r="I208" s="12" t="s">
        <v>753</v>
      </c>
      <c r="J208" s="12" t="s">
        <v>753</v>
      </c>
      <c r="K208" s="12">
        <v>60900</v>
      </c>
      <c r="L208" s="13" t="s">
        <v>954</v>
      </c>
      <c r="M208" s="13" t="s">
        <v>955</v>
      </c>
      <c r="N208" s="14">
        <v>300000</v>
      </c>
      <c r="O208" s="15">
        <v>45107</v>
      </c>
      <c r="P208" s="15">
        <v>45838</v>
      </c>
      <c r="Q208" s="12" t="s">
        <v>603</v>
      </c>
      <c r="R208" s="13" t="s">
        <v>588</v>
      </c>
      <c r="S208" s="12"/>
    </row>
    <row r="209" spans="1:19" ht="71.25">
      <c r="A209" s="12">
        <v>80</v>
      </c>
      <c r="B209" s="12">
        <v>23</v>
      </c>
      <c r="C209" s="12">
        <v>81</v>
      </c>
      <c r="D209" s="12">
        <v>6</v>
      </c>
      <c r="E209" s="11">
        <v>210</v>
      </c>
      <c r="F209" s="12" t="s">
        <v>1059</v>
      </c>
      <c r="G209" s="12" t="s">
        <v>1060</v>
      </c>
      <c r="H209" s="12" t="s">
        <v>1496</v>
      </c>
      <c r="I209" s="12" t="s">
        <v>753</v>
      </c>
      <c r="J209" s="12" t="s">
        <v>753</v>
      </c>
      <c r="K209" s="12">
        <v>60900</v>
      </c>
      <c r="L209" s="13" t="s">
        <v>956</v>
      </c>
      <c r="M209" s="13" t="s">
        <v>957</v>
      </c>
      <c r="N209" s="14">
        <v>905400</v>
      </c>
      <c r="O209" s="15">
        <v>45107</v>
      </c>
      <c r="P209" s="15">
        <v>45838</v>
      </c>
      <c r="Q209" s="12" t="s">
        <v>603</v>
      </c>
      <c r="R209" s="13" t="s">
        <v>588</v>
      </c>
      <c r="S209" s="12"/>
    </row>
    <row r="210" spans="1:19" ht="71.25">
      <c r="A210" s="12">
        <v>81</v>
      </c>
      <c r="B210" s="12">
        <v>7</v>
      </c>
      <c r="C210" s="12">
        <v>81</v>
      </c>
      <c r="D210" s="12">
        <v>14</v>
      </c>
      <c r="E210" s="11">
        <v>211</v>
      </c>
      <c r="F210" s="12" t="s">
        <v>1071</v>
      </c>
      <c r="G210" s="12" t="s">
        <v>1072</v>
      </c>
      <c r="H210" s="12" t="s">
        <v>1497</v>
      </c>
      <c r="I210" s="12" t="s">
        <v>830</v>
      </c>
      <c r="J210" s="12" t="s">
        <v>830</v>
      </c>
      <c r="K210" s="12">
        <v>62400</v>
      </c>
      <c r="L210" s="13" t="s">
        <v>217</v>
      </c>
      <c r="M210" s="13" t="s">
        <v>486</v>
      </c>
      <c r="N210" s="14">
        <v>50000</v>
      </c>
      <c r="O210" s="15">
        <v>45107</v>
      </c>
      <c r="P210" s="15">
        <v>45838</v>
      </c>
      <c r="Q210" s="12" t="s">
        <v>603</v>
      </c>
      <c r="R210" s="13" t="s">
        <v>588</v>
      </c>
      <c r="S210" s="12"/>
    </row>
    <row r="211" spans="1:19" ht="85.5">
      <c r="A211" s="12">
        <v>81</v>
      </c>
      <c r="B211" s="12">
        <v>15</v>
      </c>
      <c r="C211" s="12">
        <v>81</v>
      </c>
      <c r="D211" s="12">
        <v>23</v>
      </c>
      <c r="E211" s="11">
        <v>212</v>
      </c>
      <c r="F211" s="12" t="s">
        <v>1073</v>
      </c>
      <c r="G211" s="12" t="s">
        <v>1074</v>
      </c>
      <c r="H211" s="12" t="s">
        <v>1498</v>
      </c>
      <c r="I211" s="12" t="s">
        <v>753</v>
      </c>
      <c r="J211" s="12" t="s">
        <v>753</v>
      </c>
      <c r="K211" s="12">
        <v>60900</v>
      </c>
      <c r="L211" s="13" t="s">
        <v>218</v>
      </c>
      <c r="M211" s="13" t="s">
        <v>958</v>
      </c>
      <c r="N211" s="14">
        <v>125000</v>
      </c>
      <c r="O211" s="15">
        <v>45107</v>
      </c>
      <c r="P211" s="15">
        <v>45838</v>
      </c>
      <c r="Q211" s="12" t="s">
        <v>603</v>
      </c>
      <c r="R211" s="13" t="s">
        <v>588</v>
      </c>
      <c r="S211" s="12"/>
    </row>
    <row r="212" spans="1:19" ht="85.5">
      <c r="A212" s="12">
        <v>81</v>
      </c>
      <c r="B212" s="12">
        <v>24</v>
      </c>
      <c r="C212" s="12">
        <v>82</v>
      </c>
      <c r="D212" s="12">
        <v>8</v>
      </c>
      <c r="E212" s="11">
        <v>213</v>
      </c>
      <c r="F212" s="12" t="s">
        <v>1075</v>
      </c>
      <c r="G212" s="12" t="s">
        <v>1076</v>
      </c>
      <c r="H212" s="12" t="s">
        <v>1499</v>
      </c>
      <c r="I212" s="12" t="s">
        <v>830</v>
      </c>
      <c r="J212" s="12" t="s">
        <v>830</v>
      </c>
      <c r="K212" s="12">
        <v>62400</v>
      </c>
      <c r="L212" s="13" t="s">
        <v>219</v>
      </c>
      <c r="M212" s="13" t="s">
        <v>959</v>
      </c>
      <c r="N212" s="14">
        <v>50000</v>
      </c>
      <c r="O212" s="15">
        <v>45107</v>
      </c>
      <c r="P212" s="15">
        <v>45838</v>
      </c>
      <c r="Q212" s="12" t="s">
        <v>603</v>
      </c>
      <c r="R212" s="13" t="s">
        <v>588</v>
      </c>
      <c r="S212" s="12"/>
    </row>
    <row r="213" spans="1:19" ht="71.25">
      <c r="A213" s="12">
        <v>82</v>
      </c>
      <c r="B213" s="12">
        <v>9</v>
      </c>
      <c r="C213" s="12">
        <v>82</v>
      </c>
      <c r="D213" s="12">
        <v>16</v>
      </c>
      <c r="E213" s="11">
        <v>214</v>
      </c>
      <c r="F213" s="12" t="s">
        <v>1077</v>
      </c>
      <c r="G213" s="12" t="s">
        <v>1078</v>
      </c>
      <c r="H213" s="12" t="s">
        <v>1500</v>
      </c>
      <c r="I213" s="12" t="s">
        <v>753</v>
      </c>
      <c r="J213" s="12" t="s">
        <v>753</v>
      </c>
      <c r="K213" s="12">
        <v>60900</v>
      </c>
      <c r="L213" s="13" t="s">
        <v>220</v>
      </c>
      <c r="M213" s="13" t="s">
        <v>487</v>
      </c>
      <c r="N213" s="14">
        <f>325000-3250</f>
        <v>321750</v>
      </c>
      <c r="O213" s="15">
        <v>45107</v>
      </c>
      <c r="P213" s="15">
        <v>45838</v>
      </c>
      <c r="Q213" s="12" t="s">
        <v>603</v>
      </c>
      <c r="R213" s="13" t="s">
        <v>588</v>
      </c>
      <c r="S213" s="12"/>
    </row>
    <row r="214" spans="1:19" ht="57">
      <c r="A214" s="12">
        <v>82</v>
      </c>
      <c r="B214" s="12">
        <v>17</v>
      </c>
      <c r="C214" s="12">
        <v>82</v>
      </c>
      <c r="D214" s="12">
        <v>22</v>
      </c>
      <c r="E214" s="11">
        <v>215</v>
      </c>
      <c r="F214" s="12" t="s">
        <v>1079</v>
      </c>
      <c r="G214" s="12" t="s">
        <v>1080</v>
      </c>
      <c r="H214" s="12" t="s">
        <v>1501</v>
      </c>
      <c r="I214" s="12" t="s">
        <v>741</v>
      </c>
      <c r="J214" s="12" t="s">
        <v>741</v>
      </c>
      <c r="K214" s="12">
        <v>55000</v>
      </c>
      <c r="L214" s="13" t="s">
        <v>221</v>
      </c>
      <c r="M214" s="13" t="s">
        <v>488</v>
      </c>
      <c r="N214" s="14">
        <v>40000</v>
      </c>
      <c r="O214" s="15">
        <v>45107</v>
      </c>
      <c r="P214" s="15">
        <v>45838</v>
      </c>
      <c r="Q214" s="12" t="s">
        <v>603</v>
      </c>
      <c r="R214" s="13" t="s">
        <v>589</v>
      </c>
      <c r="S214" s="12"/>
    </row>
    <row r="215" spans="1:19" ht="57">
      <c r="A215" s="12">
        <v>82</v>
      </c>
      <c r="B215" s="12">
        <v>23</v>
      </c>
      <c r="C215" s="12">
        <v>83</v>
      </c>
      <c r="D215" s="12">
        <v>3</v>
      </c>
      <c r="E215" s="11">
        <v>216</v>
      </c>
      <c r="F215" s="12" t="s">
        <v>1081</v>
      </c>
      <c r="G215" s="12" t="s">
        <v>1082</v>
      </c>
      <c r="H215" s="12" t="s">
        <v>1502</v>
      </c>
      <c r="I215" s="12" t="s">
        <v>741</v>
      </c>
      <c r="J215" s="12" t="s">
        <v>741</v>
      </c>
      <c r="K215" s="12">
        <v>55000</v>
      </c>
      <c r="L215" s="13" t="s">
        <v>222</v>
      </c>
      <c r="M215" s="13" t="s">
        <v>489</v>
      </c>
      <c r="N215" s="14">
        <v>15000</v>
      </c>
      <c r="O215" s="15">
        <v>45107</v>
      </c>
      <c r="P215" s="15">
        <v>45838</v>
      </c>
      <c r="Q215" s="12" t="s">
        <v>603</v>
      </c>
      <c r="R215" s="13" t="s">
        <v>589</v>
      </c>
      <c r="S215" s="12"/>
    </row>
    <row r="216" spans="1:19" ht="57">
      <c r="A216" s="12">
        <v>83</v>
      </c>
      <c r="B216" s="12">
        <v>4</v>
      </c>
      <c r="C216" s="12">
        <v>83</v>
      </c>
      <c r="D216" s="12">
        <v>9</v>
      </c>
      <c r="E216" s="11">
        <v>217</v>
      </c>
      <c r="F216" s="12" t="s">
        <v>1083</v>
      </c>
      <c r="G216" s="12" t="s">
        <v>1084</v>
      </c>
      <c r="H216" s="12" t="s">
        <v>1503</v>
      </c>
      <c r="I216" s="12" t="s">
        <v>741</v>
      </c>
      <c r="J216" s="12" t="s">
        <v>741</v>
      </c>
      <c r="K216" s="12">
        <v>55000</v>
      </c>
      <c r="L216" s="13" t="s">
        <v>223</v>
      </c>
      <c r="M216" s="13" t="s">
        <v>960</v>
      </c>
      <c r="N216" s="14">
        <v>40000</v>
      </c>
      <c r="O216" s="15">
        <v>45107</v>
      </c>
      <c r="P216" s="15">
        <v>45838</v>
      </c>
      <c r="Q216" s="12" t="s">
        <v>603</v>
      </c>
      <c r="R216" s="13" t="s">
        <v>589</v>
      </c>
      <c r="S216" s="12"/>
    </row>
    <row r="217" spans="1:19" ht="57">
      <c r="A217" s="12">
        <v>83</v>
      </c>
      <c r="B217" s="12">
        <v>10</v>
      </c>
      <c r="C217" s="12">
        <v>83</v>
      </c>
      <c r="D217" s="12">
        <v>16</v>
      </c>
      <c r="E217" s="11">
        <v>218</v>
      </c>
      <c r="F217" s="12" t="s">
        <v>1085</v>
      </c>
      <c r="G217" s="12" t="s">
        <v>1086</v>
      </c>
      <c r="H217" s="12" t="s">
        <v>1504</v>
      </c>
      <c r="I217" s="12" t="s">
        <v>741</v>
      </c>
      <c r="J217" s="12" t="s">
        <v>741</v>
      </c>
      <c r="K217" s="12">
        <v>55000</v>
      </c>
      <c r="L217" s="13" t="s">
        <v>224</v>
      </c>
      <c r="M217" s="13" t="s">
        <v>490</v>
      </c>
      <c r="N217" s="14">
        <v>150000</v>
      </c>
      <c r="O217" s="15">
        <v>45107</v>
      </c>
      <c r="P217" s="15">
        <v>45838</v>
      </c>
      <c r="Q217" s="12" t="s">
        <v>603</v>
      </c>
      <c r="R217" s="13" t="s">
        <v>589</v>
      </c>
      <c r="S217" s="12"/>
    </row>
    <row r="218" spans="1:19" ht="71.25">
      <c r="A218" s="12">
        <v>83</v>
      </c>
      <c r="B218" s="12">
        <v>17</v>
      </c>
      <c r="C218" s="12">
        <v>83</v>
      </c>
      <c r="D218" s="12">
        <v>24</v>
      </c>
      <c r="E218" s="11">
        <v>219</v>
      </c>
      <c r="F218" s="12" t="s">
        <v>1087</v>
      </c>
      <c r="G218" s="12" t="s">
        <v>1088</v>
      </c>
      <c r="H218" s="12" t="s">
        <v>1505</v>
      </c>
      <c r="I218" s="12" t="s">
        <v>689</v>
      </c>
      <c r="J218" s="12" t="s">
        <v>689</v>
      </c>
      <c r="K218" s="12">
        <v>66700</v>
      </c>
      <c r="L218" s="13" t="s">
        <v>225</v>
      </c>
      <c r="M218" s="13" t="s">
        <v>491</v>
      </c>
      <c r="N218" s="14">
        <v>65000</v>
      </c>
      <c r="O218" s="15">
        <v>45107</v>
      </c>
      <c r="P218" s="15">
        <v>45838</v>
      </c>
      <c r="Q218" s="12" t="s">
        <v>603</v>
      </c>
      <c r="R218" s="13" t="s">
        <v>589</v>
      </c>
      <c r="S218" s="12"/>
    </row>
    <row r="219" spans="1:19" ht="128.25">
      <c r="A219" s="12">
        <v>83</v>
      </c>
      <c r="B219" s="12">
        <v>25</v>
      </c>
      <c r="C219" s="12">
        <v>84</v>
      </c>
      <c r="D219" s="12">
        <v>13</v>
      </c>
      <c r="E219" s="11">
        <v>220</v>
      </c>
      <c r="F219" s="12" t="s">
        <v>1089</v>
      </c>
      <c r="G219" s="12" t="s">
        <v>1090</v>
      </c>
      <c r="H219" s="12" t="s">
        <v>1506</v>
      </c>
      <c r="I219" s="12" t="s">
        <v>602</v>
      </c>
      <c r="J219" s="12" t="s">
        <v>602</v>
      </c>
      <c r="K219" s="12">
        <v>34100</v>
      </c>
      <c r="L219" s="13" t="s">
        <v>226</v>
      </c>
      <c r="M219" s="13" t="s">
        <v>492</v>
      </c>
      <c r="N219" s="14">
        <v>50000</v>
      </c>
      <c r="O219" s="15">
        <v>45838</v>
      </c>
      <c r="P219" s="15">
        <v>45838</v>
      </c>
      <c r="Q219" s="12" t="s">
        <v>604</v>
      </c>
      <c r="R219" s="13" t="s">
        <v>589</v>
      </c>
      <c r="S219" s="12"/>
    </row>
    <row r="220" spans="1:19" ht="99.75">
      <c r="A220" s="12">
        <v>84</v>
      </c>
      <c r="B220" s="12">
        <v>14</v>
      </c>
      <c r="C220" s="12">
        <v>84</v>
      </c>
      <c r="D220" s="12">
        <v>25</v>
      </c>
      <c r="E220" s="11">
        <v>221</v>
      </c>
      <c r="F220" s="12" t="s">
        <v>1091</v>
      </c>
      <c r="G220" s="12" t="s">
        <v>1092</v>
      </c>
      <c r="H220" s="12" t="s">
        <v>1507</v>
      </c>
      <c r="I220" s="12" t="s">
        <v>602</v>
      </c>
      <c r="J220" s="12" t="s">
        <v>602</v>
      </c>
      <c r="K220" s="12">
        <v>34100</v>
      </c>
      <c r="L220" s="13" t="s">
        <v>227</v>
      </c>
      <c r="M220" s="13" t="s">
        <v>493</v>
      </c>
      <c r="N220" s="14">
        <v>50000</v>
      </c>
      <c r="O220" s="15">
        <v>45473</v>
      </c>
      <c r="P220" s="15">
        <v>45838</v>
      </c>
      <c r="Q220" s="12" t="s">
        <v>604</v>
      </c>
      <c r="R220" s="13" t="s">
        <v>589</v>
      </c>
      <c r="S220" s="12"/>
    </row>
    <row r="221" spans="1:19" ht="57">
      <c r="A221" s="12">
        <v>85</v>
      </c>
      <c r="B221" s="12">
        <v>1</v>
      </c>
      <c r="C221" s="12">
        <v>85</v>
      </c>
      <c r="D221" s="12">
        <v>7</v>
      </c>
      <c r="E221" s="11">
        <v>222</v>
      </c>
      <c r="F221" s="12" t="s">
        <v>1093</v>
      </c>
      <c r="G221" s="12" t="s">
        <v>1094</v>
      </c>
      <c r="H221" s="12" t="s">
        <v>1508</v>
      </c>
      <c r="I221" s="12" t="s">
        <v>689</v>
      </c>
      <c r="J221" s="12" t="s">
        <v>689</v>
      </c>
      <c r="K221" s="12">
        <v>66700</v>
      </c>
      <c r="L221" s="13" t="s">
        <v>228</v>
      </c>
      <c r="M221" s="13" t="s">
        <v>494</v>
      </c>
      <c r="N221" s="14">
        <v>225000</v>
      </c>
      <c r="O221" s="15">
        <v>45107</v>
      </c>
      <c r="P221" s="15">
        <v>45838</v>
      </c>
      <c r="Q221" s="12" t="s">
        <v>603</v>
      </c>
      <c r="R221" s="13" t="s">
        <v>589</v>
      </c>
      <c r="S221" s="12"/>
    </row>
    <row r="222" spans="1:19" ht="57">
      <c r="A222" s="12">
        <v>85</v>
      </c>
      <c r="B222" s="12">
        <v>8</v>
      </c>
      <c r="C222" s="12">
        <v>85</v>
      </c>
      <c r="D222" s="12">
        <v>14</v>
      </c>
      <c r="E222" s="11">
        <v>223</v>
      </c>
      <c r="F222" s="12" t="s">
        <v>1095</v>
      </c>
      <c r="G222" s="12" t="s">
        <v>1096</v>
      </c>
      <c r="H222" s="12" t="s">
        <v>1509</v>
      </c>
      <c r="I222" s="12" t="s">
        <v>741</v>
      </c>
      <c r="J222" s="12" t="s">
        <v>741</v>
      </c>
      <c r="K222" s="12">
        <v>55000</v>
      </c>
      <c r="L222" s="13" t="s">
        <v>229</v>
      </c>
      <c r="M222" s="13" t="s">
        <v>495</v>
      </c>
      <c r="N222" s="14">
        <v>33000</v>
      </c>
      <c r="O222" s="15">
        <v>45107</v>
      </c>
      <c r="P222" s="15">
        <v>45838</v>
      </c>
      <c r="Q222" s="12" t="s">
        <v>603</v>
      </c>
      <c r="R222" s="13" t="s">
        <v>589</v>
      </c>
      <c r="S222" s="12"/>
    </row>
    <row r="223" spans="1:19" ht="57">
      <c r="A223" s="12">
        <v>85</v>
      </c>
      <c r="B223" s="12">
        <v>15</v>
      </c>
      <c r="C223" s="12">
        <v>85</v>
      </c>
      <c r="D223" s="12">
        <v>21</v>
      </c>
      <c r="E223" s="11">
        <v>224</v>
      </c>
      <c r="F223" s="12" t="s">
        <v>1097</v>
      </c>
      <c r="G223" s="12" t="s">
        <v>1098</v>
      </c>
      <c r="H223" s="12" t="s">
        <v>1510</v>
      </c>
      <c r="I223" s="12" t="s">
        <v>753</v>
      </c>
      <c r="J223" s="12" t="s">
        <v>753</v>
      </c>
      <c r="K223" s="12">
        <v>60900</v>
      </c>
      <c r="L223" s="13" t="s">
        <v>230</v>
      </c>
      <c r="M223" s="13" t="s">
        <v>496</v>
      </c>
      <c r="N223" s="14">
        <v>150000</v>
      </c>
      <c r="O223" s="15">
        <v>45107</v>
      </c>
      <c r="P223" s="15">
        <v>45838</v>
      </c>
      <c r="Q223" s="12" t="s">
        <v>603</v>
      </c>
      <c r="R223" s="13" t="s">
        <v>590</v>
      </c>
      <c r="S223" s="12"/>
    </row>
    <row r="224" spans="1:19" ht="99.75">
      <c r="A224" s="12">
        <v>85</v>
      </c>
      <c r="B224" s="12">
        <v>22</v>
      </c>
      <c r="C224" s="12">
        <v>86</v>
      </c>
      <c r="D224" s="12">
        <v>7</v>
      </c>
      <c r="E224" s="11">
        <v>225</v>
      </c>
      <c r="F224" s="12" t="s">
        <v>1099</v>
      </c>
      <c r="G224" s="12" t="s">
        <v>1100</v>
      </c>
      <c r="H224" s="12" t="s">
        <v>1511</v>
      </c>
      <c r="I224" s="12" t="s">
        <v>741</v>
      </c>
      <c r="J224" s="12" t="s">
        <v>741</v>
      </c>
      <c r="K224" s="12">
        <v>55000</v>
      </c>
      <c r="L224" s="13" t="s">
        <v>231</v>
      </c>
      <c r="M224" s="13" t="s">
        <v>497</v>
      </c>
      <c r="N224" s="14">
        <v>19505</v>
      </c>
      <c r="O224" s="15">
        <v>45107</v>
      </c>
      <c r="P224" s="15">
        <v>45838</v>
      </c>
      <c r="Q224" s="12" t="s">
        <v>603</v>
      </c>
      <c r="R224" s="13" t="s">
        <v>590</v>
      </c>
      <c r="S224" s="12"/>
    </row>
    <row r="225" spans="1:19" ht="128.25">
      <c r="A225" s="12">
        <v>86</v>
      </c>
      <c r="B225" s="12">
        <v>8</v>
      </c>
      <c r="C225" s="12">
        <v>86</v>
      </c>
      <c r="D225" s="12">
        <v>21</v>
      </c>
      <c r="E225" s="11">
        <v>226</v>
      </c>
      <c r="F225" s="12" t="s">
        <v>1101</v>
      </c>
      <c r="G225" s="12" t="s">
        <v>1102</v>
      </c>
      <c r="H225" s="12" t="s">
        <v>1512</v>
      </c>
      <c r="I225" s="12" t="s">
        <v>741</v>
      </c>
      <c r="J225" s="12" t="s">
        <v>602</v>
      </c>
      <c r="K225" s="12">
        <v>34100</v>
      </c>
      <c r="L225" s="13" t="s">
        <v>232</v>
      </c>
      <c r="M225" s="13" t="s">
        <v>498</v>
      </c>
      <c r="N225" s="14">
        <v>100000</v>
      </c>
      <c r="O225" s="15">
        <v>46203</v>
      </c>
      <c r="P225" s="15">
        <v>46203</v>
      </c>
      <c r="Q225" s="12" t="s">
        <v>604</v>
      </c>
      <c r="R225" s="13" t="s">
        <v>590</v>
      </c>
      <c r="S225" s="12"/>
    </row>
    <row r="226" spans="1:19" ht="85.5">
      <c r="A226" s="12">
        <v>86</v>
      </c>
      <c r="B226" s="12">
        <v>22</v>
      </c>
      <c r="C226" s="12">
        <v>87</v>
      </c>
      <c r="D226" s="12">
        <v>5</v>
      </c>
      <c r="E226" s="11">
        <v>227</v>
      </c>
      <c r="F226" s="12" t="s">
        <v>1101</v>
      </c>
      <c r="G226" s="12" t="s">
        <v>1102</v>
      </c>
      <c r="H226" s="12" t="s">
        <v>1513</v>
      </c>
      <c r="I226" s="12" t="s">
        <v>741</v>
      </c>
      <c r="J226" s="12" t="s">
        <v>689</v>
      </c>
      <c r="K226" s="12">
        <v>66700</v>
      </c>
      <c r="L226" s="13" t="s">
        <v>233</v>
      </c>
      <c r="M226" s="13" t="s">
        <v>1107</v>
      </c>
      <c r="N226" s="14">
        <v>500000</v>
      </c>
      <c r="O226" s="15">
        <v>46203</v>
      </c>
      <c r="P226" s="15">
        <v>46203</v>
      </c>
      <c r="Q226" s="12" t="s">
        <v>604</v>
      </c>
      <c r="R226" s="13" t="s">
        <v>590</v>
      </c>
      <c r="S226" s="12"/>
    </row>
    <row r="227" spans="1:19" ht="128.25">
      <c r="A227" s="12">
        <v>87</v>
      </c>
      <c r="B227" s="12">
        <v>6</v>
      </c>
      <c r="C227" s="12">
        <v>87</v>
      </c>
      <c r="D227" s="12">
        <v>20</v>
      </c>
      <c r="E227" s="11">
        <v>228</v>
      </c>
      <c r="F227" s="12" t="s">
        <v>1103</v>
      </c>
      <c r="G227" s="12" t="s">
        <v>1104</v>
      </c>
      <c r="H227" s="12" t="s">
        <v>1514</v>
      </c>
      <c r="I227" s="12" t="s">
        <v>602</v>
      </c>
      <c r="J227" s="12" t="s">
        <v>602</v>
      </c>
      <c r="K227" s="12">
        <v>34100</v>
      </c>
      <c r="L227" s="13" t="s">
        <v>234</v>
      </c>
      <c r="M227" s="13" t="s">
        <v>961</v>
      </c>
      <c r="N227" s="14">
        <v>120000</v>
      </c>
      <c r="O227" s="15">
        <v>45107</v>
      </c>
      <c r="P227" s="15">
        <v>45838</v>
      </c>
      <c r="Q227" s="12" t="s">
        <v>603</v>
      </c>
      <c r="R227" s="13" t="s">
        <v>590</v>
      </c>
      <c r="S227" s="12"/>
    </row>
    <row r="228" spans="1:19" ht="71.25">
      <c r="A228" s="12">
        <v>87</v>
      </c>
      <c r="B228" s="12">
        <v>21</v>
      </c>
      <c r="C228" s="12">
        <v>88</v>
      </c>
      <c r="D228" s="12">
        <v>3</v>
      </c>
      <c r="E228" s="11">
        <v>229</v>
      </c>
      <c r="F228" s="12" t="s">
        <v>1110</v>
      </c>
      <c r="G228" s="12" t="s">
        <v>1111</v>
      </c>
      <c r="H228" s="12" t="s">
        <v>1515</v>
      </c>
      <c r="I228" s="12" t="s">
        <v>597</v>
      </c>
      <c r="J228" s="12" t="s">
        <v>597</v>
      </c>
      <c r="K228" s="12">
        <v>80500</v>
      </c>
      <c r="L228" s="13" t="s">
        <v>235</v>
      </c>
      <c r="M228" s="13" t="s">
        <v>499</v>
      </c>
      <c r="N228" s="14">
        <v>100000</v>
      </c>
      <c r="O228" s="15">
        <v>45107</v>
      </c>
      <c r="P228" s="15">
        <v>45838</v>
      </c>
      <c r="Q228" s="12" t="s">
        <v>603</v>
      </c>
      <c r="R228" s="13" t="s">
        <v>590</v>
      </c>
      <c r="S228" s="12"/>
    </row>
    <row r="229" spans="1:19" ht="57">
      <c r="A229" s="12">
        <v>88</v>
      </c>
      <c r="B229" s="12">
        <v>4</v>
      </c>
      <c r="C229" s="12">
        <v>88</v>
      </c>
      <c r="D229" s="12">
        <v>10</v>
      </c>
      <c r="E229" s="11">
        <v>230</v>
      </c>
      <c r="F229" s="12" t="s">
        <v>1113</v>
      </c>
      <c r="G229" s="12" t="s">
        <v>1114</v>
      </c>
      <c r="H229" s="12" t="s">
        <v>1516</v>
      </c>
      <c r="I229" s="12" t="s">
        <v>597</v>
      </c>
      <c r="J229" s="12" t="s">
        <v>597</v>
      </c>
      <c r="K229" s="12">
        <v>80500</v>
      </c>
      <c r="L229" s="13" t="s">
        <v>236</v>
      </c>
      <c r="M229" s="13" t="s">
        <v>1112</v>
      </c>
      <c r="N229" s="14">
        <v>66750</v>
      </c>
      <c r="O229" s="15">
        <v>45107</v>
      </c>
      <c r="P229" s="15">
        <v>45838</v>
      </c>
      <c r="Q229" s="12" t="s">
        <v>603</v>
      </c>
      <c r="R229" s="13" t="s">
        <v>590</v>
      </c>
      <c r="S229" s="12"/>
    </row>
    <row r="230" spans="1:19" ht="71.25">
      <c r="A230" s="12">
        <v>88</v>
      </c>
      <c r="B230" s="12">
        <v>11</v>
      </c>
      <c r="C230" s="12">
        <v>88</v>
      </c>
      <c r="D230" s="12">
        <v>17</v>
      </c>
      <c r="E230" s="11">
        <v>231</v>
      </c>
      <c r="F230" s="12" t="s">
        <v>1115</v>
      </c>
      <c r="G230" s="12" t="s">
        <v>1116</v>
      </c>
      <c r="H230" s="12" t="s">
        <v>1517</v>
      </c>
      <c r="I230" s="12" t="s">
        <v>602</v>
      </c>
      <c r="J230" s="12" t="s">
        <v>602</v>
      </c>
      <c r="K230" s="12">
        <v>34100</v>
      </c>
      <c r="L230" s="13" t="s">
        <v>237</v>
      </c>
      <c r="M230" s="13" t="s">
        <v>500</v>
      </c>
      <c r="N230" s="14">
        <v>230000</v>
      </c>
      <c r="O230" s="15">
        <v>45107</v>
      </c>
      <c r="P230" s="15">
        <v>45838</v>
      </c>
      <c r="Q230" s="12" t="s">
        <v>603</v>
      </c>
      <c r="R230" s="13" t="s">
        <v>590</v>
      </c>
      <c r="S230" s="12"/>
    </row>
    <row r="231" spans="1:19" ht="71.25">
      <c r="A231" s="12">
        <v>88</v>
      </c>
      <c r="B231" s="12">
        <v>18</v>
      </c>
      <c r="C231" s="12">
        <v>88</v>
      </c>
      <c r="D231" s="12">
        <v>25</v>
      </c>
      <c r="E231" s="11">
        <v>232</v>
      </c>
      <c r="F231" s="12" t="s">
        <v>1117</v>
      </c>
      <c r="G231" s="12" t="s">
        <v>1118</v>
      </c>
      <c r="H231" s="12" t="s">
        <v>1518</v>
      </c>
      <c r="I231" s="12" t="s">
        <v>602</v>
      </c>
      <c r="J231" s="12" t="s">
        <v>602</v>
      </c>
      <c r="K231" s="12">
        <v>34100</v>
      </c>
      <c r="L231" s="13" t="s">
        <v>238</v>
      </c>
      <c r="M231" s="13" t="s">
        <v>501</v>
      </c>
      <c r="N231" s="14">
        <f>1500000-15000</f>
        <v>1485000</v>
      </c>
      <c r="O231" s="15">
        <v>45107</v>
      </c>
      <c r="P231" s="15">
        <v>45838</v>
      </c>
      <c r="Q231" s="12" t="s">
        <v>603</v>
      </c>
      <c r="R231" s="13" t="s">
        <v>590</v>
      </c>
      <c r="S231" s="12"/>
    </row>
    <row r="232" spans="1:19" ht="57">
      <c r="A232" s="12">
        <v>89</v>
      </c>
      <c r="B232" s="12">
        <v>1</v>
      </c>
      <c r="C232" s="12">
        <v>89</v>
      </c>
      <c r="D232" s="12">
        <v>7</v>
      </c>
      <c r="E232" s="11">
        <v>233</v>
      </c>
      <c r="F232" s="12" t="s">
        <v>1119</v>
      </c>
      <c r="G232" s="12" t="s">
        <v>1120</v>
      </c>
      <c r="H232" s="12" t="s">
        <v>1519</v>
      </c>
      <c r="I232" s="12" t="s">
        <v>753</v>
      </c>
      <c r="J232" s="12" t="s">
        <v>753</v>
      </c>
      <c r="K232" s="12">
        <v>60900</v>
      </c>
      <c r="L232" s="13" t="s">
        <v>239</v>
      </c>
      <c r="M232" s="13" t="s">
        <v>502</v>
      </c>
      <c r="N232" s="14">
        <f>360000-3600</f>
        <v>356400</v>
      </c>
      <c r="O232" s="15">
        <v>45107</v>
      </c>
      <c r="P232" s="15">
        <v>45838</v>
      </c>
      <c r="Q232" s="12" t="s">
        <v>603</v>
      </c>
      <c r="R232" s="13" t="s">
        <v>590</v>
      </c>
      <c r="S232" s="12"/>
    </row>
    <row r="233" spans="1:19" ht="57">
      <c r="A233" s="12">
        <v>89</v>
      </c>
      <c r="B233" s="12">
        <v>8</v>
      </c>
      <c r="C233" s="12">
        <v>89</v>
      </c>
      <c r="D233" s="12">
        <v>13</v>
      </c>
      <c r="E233" s="11">
        <v>234</v>
      </c>
      <c r="F233" s="12" t="s">
        <v>1121</v>
      </c>
      <c r="G233" s="12" t="s">
        <v>1122</v>
      </c>
      <c r="H233" s="12" t="s">
        <v>1520</v>
      </c>
      <c r="I233" s="12" t="s">
        <v>741</v>
      </c>
      <c r="J233" s="12" t="s">
        <v>741</v>
      </c>
      <c r="K233" s="12">
        <v>55000</v>
      </c>
      <c r="L233" s="13" t="s">
        <v>240</v>
      </c>
      <c r="M233" s="13" t="s">
        <v>503</v>
      </c>
      <c r="N233" s="14">
        <v>47950</v>
      </c>
      <c r="O233" s="15">
        <v>45107</v>
      </c>
      <c r="P233" s="15">
        <v>45838</v>
      </c>
      <c r="Q233" s="12" t="s">
        <v>603</v>
      </c>
      <c r="R233" s="13" t="s">
        <v>566</v>
      </c>
      <c r="S233" s="12"/>
    </row>
    <row r="234" spans="1:19" ht="99.75">
      <c r="A234" s="12">
        <v>89</v>
      </c>
      <c r="B234" s="12">
        <v>14</v>
      </c>
      <c r="C234" s="12">
        <v>89</v>
      </c>
      <c r="D234" s="12">
        <v>24</v>
      </c>
      <c r="E234" s="11">
        <v>235</v>
      </c>
      <c r="F234" s="12" t="s">
        <v>1123</v>
      </c>
      <c r="G234" s="12" t="s">
        <v>1124</v>
      </c>
      <c r="H234" s="12" t="s">
        <v>1521</v>
      </c>
      <c r="I234" s="12" t="s">
        <v>741</v>
      </c>
      <c r="J234" s="12" t="s">
        <v>741</v>
      </c>
      <c r="K234" s="12">
        <v>55000</v>
      </c>
      <c r="L234" s="13" t="s">
        <v>241</v>
      </c>
      <c r="M234" s="13" t="s">
        <v>504</v>
      </c>
      <c r="N234" s="14">
        <v>74685</v>
      </c>
      <c r="O234" s="15">
        <v>45107</v>
      </c>
      <c r="P234" s="15">
        <v>45838</v>
      </c>
      <c r="Q234" s="12" t="s">
        <v>603</v>
      </c>
      <c r="R234" s="13" t="s">
        <v>566</v>
      </c>
      <c r="S234" s="12"/>
    </row>
    <row r="235" spans="1:19" ht="57">
      <c r="A235" s="12">
        <v>89</v>
      </c>
      <c r="B235" s="12">
        <v>25</v>
      </c>
      <c r="C235" s="12">
        <v>90</v>
      </c>
      <c r="D235" s="12">
        <v>5</v>
      </c>
      <c r="E235" s="11">
        <v>236</v>
      </c>
      <c r="F235" s="12" t="s">
        <v>1125</v>
      </c>
      <c r="G235" s="12" t="s">
        <v>1126</v>
      </c>
      <c r="H235" s="12" t="s">
        <v>1522</v>
      </c>
      <c r="I235" s="12" t="s">
        <v>741</v>
      </c>
      <c r="J235" s="12" t="s">
        <v>741</v>
      </c>
      <c r="K235" s="12">
        <v>55000</v>
      </c>
      <c r="L235" s="13" t="s">
        <v>242</v>
      </c>
      <c r="M235" s="13" t="s">
        <v>505</v>
      </c>
      <c r="N235" s="14">
        <v>13135</v>
      </c>
      <c r="O235" s="15">
        <v>45107</v>
      </c>
      <c r="P235" s="15">
        <v>45838</v>
      </c>
      <c r="Q235" s="12" t="s">
        <v>603</v>
      </c>
      <c r="R235" s="13" t="s">
        <v>566</v>
      </c>
      <c r="S235" s="12"/>
    </row>
    <row r="236" spans="1:19" ht="142.5">
      <c r="A236" s="12">
        <v>90</v>
      </c>
      <c r="B236" s="12">
        <v>6</v>
      </c>
      <c r="C236" s="12">
        <v>90</v>
      </c>
      <c r="D236" s="12">
        <v>20</v>
      </c>
      <c r="E236" s="11">
        <v>237</v>
      </c>
      <c r="F236" s="12" t="s">
        <v>1127</v>
      </c>
      <c r="G236" s="12" t="s">
        <v>1128</v>
      </c>
      <c r="H236" s="12" t="s">
        <v>1523</v>
      </c>
      <c r="I236" s="12" t="s">
        <v>597</v>
      </c>
      <c r="J236" s="12" t="s">
        <v>689</v>
      </c>
      <c r="K236" s="12">
        <v>66700</v>
      </c>
      <c r="L236" s="13" t="s">
        <v>243</v>
      </c>
      <c r="M236" s="13" t="s">
        <v>506</v>
      </c>
      <c r="N236" s="14">
        <v>100000</v>
      </c>
      <c r="O236" s="15">
        <v>45838</v>
      </c>
      <c r="P236" s="15">
        <v>45838</v>
      </c>
      <c r="Q236" s="12" t="s">
        <v>604</v>
      </c>
      <c r="R236" s="13" t="s">
        <v>566</v>
      </c>
      <c r="S236" s="12"/>
    </row>
    <row r="237" spans="1:19" ht="142.5">
      <c r="A237" s="12">
        <v>90</v>
      </c>
      <c r="B237" s="12">
        <v>21</v>
      </c>
      <c r="C237" s="12">
        <v>91</v>
      </c>
      <c r="D237" s="12">
        <v>10</v>
      </c>
      <c r="E237" s="11">
        <v>238</v>
      </c>
      <c r="F237" s="12" t="s">
        <v>718</v>
      </c>
      <c r="G237" s="12" t="s">
        <v>719</v>
      </c>
      <c r="H237" s="12" t="s">
        <v>1524</v>
      </c>
      <c r="I237" s="12" t="s">
        <v>597</v>
      </c>
      <c r="J237" s="12" t="s">
        <v>689</v>
      </c>
      <c r="K237" s="12">
        <v>66700</v>
      </c>
      <c r="L237" s="13" t="s">
        <v>244</v>
      </c>
      <c r="M237" s="13" t="s">
        <v>507</v>
      </c>
      <c r="N237" s="14">
        <v>100000</v>
      </c>
      <c r="O237" s="15">
        <v>45107</v>
      </c>
      <c r="P237" s="15">
        <v>45838</v>
      </c>
      <c r="Q237" s="12" t="s">
        <v>603</v>
      </c>
      <c r="R237" s="13" t="s">
        <v>566</v>
      </c>
      <c r="S237" s="12"/>
    </row>
    <row r="238" spans="1:19" ht="57">
      <c r="A238" s="12">
        <v>91</v>
      </c>
      <c r="B238" s="12">
        <v>11</v>
      </c>
      <c r="C238" s="12">
        <v>91</v>
      </c>
      <c r="D238" s="12">
        <v>17</v>
      </c>
      <c r="E238" s="11">
        <v>239</v>
      </c>
      <c r="F238" s="12" t="s">
        <v>1129</v>
      </c>
      <c r="G238" s="12" t="s">
        <v>1130</v>
      </c>
      <c r="H238" s="12" t="s">
        <v>1525</v>
      </c>
      <c r="I238" s="12" t="s">
        <v>741</v>
      </c>
      <c r="J238" s="12" t="s">
        <v>741</v>
      </c>
      <c r="K238" s="12">
        <v>55000</v>
      </c>
      <c r="L238" s="13" t="s">
        <v>245</v>
      </c>
      <c r="M238" s="13" t="s">
        <v>508</v>
      </c>
      <c r="N238" s="14">
        <v>45000</v>
      </c>
      <c r="O238" s="15">
        <v>45107</v>
      </c>
      <c r="P238" s="15">
        <v>45838</v>
      </c>
      <c r="Q238" s="12" t="s">
        <v>603</v>
      </c>
      <c r="R238" s="13" t="s">
        <v>566</v>
      </c>
      <c r="S238" s="12"/>
    </row>
    <row r="239" spans="1:19" ht="71.25">
      <c r="A239" s="12">
        <v>91</v>
      </c>
      <c r="B239" s="12">
        <v>18</v>
      </c>
      <c r="C239" s="12">
        <v>91</v>
      </c>
      <c r="D239" s="12">
        <v>25</v>
      </c>
      <c r="E239" s="11">
        <v>240</v>
      </c>
      <c r="F239" s="12" t="s">
        <v>1131</v>
      </c>
      <c r="G239" s="12" t="s">
        <v>1132</v>
      </c>
      <c r="H239" s="12" t="s">
        <v>1526</v>
      </c>
      <c r="I239" s="12" t="s">
        <v>689</v>
      </c>
      <c r="J239" s="12" t="s">
        <v>689</v>
      </c>
      <c r="K239" s="12">
        <v>66700</v>
      </c>
      <c r="L239" s="13" t="s">
        <v>246</v>
      </c>
      <c r="M239" s="13" t="s">
        <v>509</v>
      </c>
      <c r="N239" s="14">
        <v>50000</v>
      </c>
      <c r="O239" s="15">
        <v>45107</v>
      </c>
      <c r="P239" s="15">
        <v>45838</v>
      </c>
      <c r="Q239" s="12" t="s">
        <v>603</v>
      </c>
      <c r="R239" s="13" t="s">
        <v>566</v>
      </c>
      <c r="S239" s="12"/>
    </row>
    <row r="240" spans="1:19" ht="128.25">
      <c r="A240" s="12">
        <v>92</v>
      </c>
      <c r="B240" s="12">
        <v>1</v>
      </c>
      <c r="C240" s="12">
        <v>92</v>
      </c>
      <c r="D240" s="12">
        <v>14</v>
      </c>
      <c r="E240" s="11">
        <v>241</v>
      </c>
      <c r="F240" s="12" t="s">
        <v>1133</v>
      </c>
      <c r="G240" s="12" t="s">
        <v>1134</v>
      </c>
      <c r="H240" s="12" t="s">
        <v>1527</v>
      </c>
      <c r="I240" s="12" t="s">
        <v>602</v>
      </c>
      <c r="J240" s="12" t="s">
        <v>602</v>
      </c>
      <c r="K240" s="12">
        <v>34100</v>
      </c>
      <c r="L240" s="13" t="s">
        <v>247</v>
      </c>
      <c r="M240" s="13" t="s">
        <v>510</v>
      </c>
      <c r="N240" s="14">
        <v>235000</v>
      </c>
      <c r="O240" s="15">
        <v>45107</v>
      </c>
      <c r="P240" s="15">
        <v>45838</v>
      </c>
      <c r="Q240" s="12" t="s">
        <v>603</v>
      </c>
      <c r="R240" s="13" t="s">
        <v>566</v>
      </c>
      <c r="S240" s="12"/>
    </row>
    <row r="241" spans="1:19" ht="85.5">
      <c r="A241" s="12">
        <v>92</v>
      </c>
      <c r="B241" s="12">
        <v>15</v>
      </c>
      <c r="C241" s="12">
        <v>92</v>
      </c>
      <c r="D241" s="12">
        <v>24</v>
      </c>
      <c r="E241" s="11">
        <v>242</v>
      </c>
      <c r="F241" s="12" t="s">
        <v>1135</v>
      </c>
      <c r="G241" s="12" t="s">
        <v>1136</v>
      </c>
      <c r="H241" s="12" t="s">
        <v>1528</v>
      </c>
      <c r="I241" s="12" t="s">
        <v>602</v>
      </c>
      <c r="J241" s="12" t="s">
        <v>602</v>
      </c>
      <c r="K241" s="12">
        <v>34100</v>
      </c>
      <c r="L241" s="13" t="s">
        <v>962</v>
      </c>
      <c r="M241" s="13" t="s">
        <v>511</v>
      </c>
      <c r="N241" s="14">
        <v>130000</v>
      </c>
      <c r="O241" s="15">
        <v>45838</v>
      </c>
      <c r="P241" s="15">
        <v>45838</v>
      </c>
      <c r="Q241" s="12" t="s">
        <v>604</v>
      </c>
      <c r="R241" s="13" t="s">
        <v>566</v>
      </c>
      <c r="S241" s="12"/>
    </row>
    <row r="242" spans="1:19" ht="57">
      <c r="A242" s="12">
        <v>92</v>
      </c>
      <c r="B242" s="12">
        <v>25</v>
      </c>
      <c r="C242" s="12">
        <v>93</v>
      </c>
      <c r="D242" s="12">
        <v>5</v>
      </c>
      <c r="E242" s="11">
        <v>243</v>
      </c>
      <c r="F242" s="12" t="s">
        <v>1137</v>
      </c>
      <c r="G242" s="12" t="s">
        <v>1138</v>
      </c>
      <c r="H242" s="12" t="s">
        <v>1529</v>
      </c>
      <c r="I242" s="12" t="s">
        <v>741</v>
      </c>
      <c r="J242" s="12" t="s">
        <v>741</v>
      </c>
      <c r="K242" s="12">
        <v>55000</v>
      </c>
      <c r="L242" s="13" t="s">
        <v>249</v>
      </c>
      <c r="M242" s="13" t="s">
        <v>512</v>
      </c>
      <c r="N242" s="14">
        <v>17945</v>
      </c>
      <c r="O242" s="15">
        <v>45107</v>
      </c>
      <c r="P242" s="15">
        <v>45838</v>
      </c>
      <c r="Q242" s="12" t="s">
        <v>603</v>
      </c>
      <c r="R242" s="13" t="s">
        <v>566</v>
      </c>
      <c r="S242" s="12"/>
    </row>
    <row r="243" spans="1:19" ht="57">
      <c r="A243" s="12">
        <v>93</v>
      </c>
      <c r="B243" s="12">
        <v>6</v>
      </c>
      <c r="C243" s="12">
        <v>93</v>
      </c>
      <c r="D243" s="12">
        <v>12</v>
      </c>
      <c r="E243" s="11">
        <v>244</v>
      </c>
      <c r="F243" s="12" t="s">
        <v>1139</v>
      </c>
      <c r="G243" s="12" t="s">
        <v>1140</v>
      </c>
      <c r="H243" s="12" t="s">
        <v>1530</v>
      </c>
      <c r="I243" s="12" t="s">
        <v>741</v>
      </c>
      <c r="J243" s="12" t="s">
        <v>741</v>
      </c>
      <c r="K243" s="12">
        <v>55000</v>
      </c>
      <c r="L243" s="13" t="s">
        <v>250</v>
      </c>
      <c r="M243" s="13" t="s">
        <v>513</v>
      </c>
      <c r="N243" s="14">
        <v>27750</v>
      </c>
      <c r="O243" s="15">
        <v>45107</v>
      </c>
      <c r="P243" s="15">
        <v>45838</v>
      </c>
      <c r="Q243" s="12" t="s">
        <v>603</v>
      </c>
      <c r="R243" s="13" t="s">
        <v>566</v>
      </c>
      <c r="S243" s="12"/>
    </row>
    <row r="244" spans="1:19" ht="71.25">
      <c r="A244" s="12">
        <v>93</v>
      </c>
      <c r="B244" s="12">
        <v>13</v>
      </c>
      <c r="C244" s="12">
        <v>93</v>
      </c>
      <c r="D244" s="12">
        <v>20</v>
      </c>
      <c r="E244" s="11">
        <v>245</v>
      </c>
      <c r="F244" s="12" t="s">
        <v>1141</v>
      </c>
      <c r="G244" s="12" t="s">
        <v>1142</v>
      </c>
      <c r="H244" s="12" t="s">
        <v>1531</v>
      </c>
      <c r="I244" s="12" t="s">
        <v>741</v>
      </c>
      <c r="J244" s="12" t="s">
        <v>741</v>
      </c>
      <c r="K244" s="12">
        <v>55000</v>
      </c>
      <c r="L244" s="13" t="s">
        <v>251</v>
      </c>
      <c r="M244" s="13" t="s">
        <v>514</v>
      </c>
      <c r="N244" s="14">
        <v>100000</v>
      </c>
      <c r="O244" s="15">
        <v>45107</v>
      </c>
      <c r="P244" s="15">
        <v>45838</v>
      </c>
      <c r="Q244" s="12" t="s">
        <v>603</v>
      </c>
      <c r="R244" s="13" t="s">
        <v>566</v>
      </c>
      <c r="S244" s="12"/>
    </row>
    <row r="245" spans="1:19" ht="57">
      <c r="A245" s="12">
        <v>93</v>
      </c>
      <c r="B245" s="12">
        <v>21</v>
      </c>
      <c r="C245" s="12">
        <v>94</v>
      </c>
      <c r="D245" s="12">
        <v>1</v>
      </c>
      <c r="E245" s="11">
        <v>246</v>
      </c>
      <c r="F245" s="12" t="s">
        <v>1143</v>
      </c>
      <c r="G245" s="12" t="s">
        <v>1144</v>
      </c>
      <c r="H245" s="12" t="s">
        <v>1532</v>
      </c>
      <c r="I245" s="12" t="s">
        <v>597</v>
      </c>
      <c r="J245" s="12" t="s">
        <v>597</v>
      </c>
      <c r="K245" s="12">
        <v>80500</v>
      </c>
      <c r="L245" s="13" t="s">
        <v>252</v>
      </c>
      <c r="M245" s="13" t="s">
        <v>515</v>
      </c>
      <c r="N245" s="14">
        <v>450000</v>
      </c>
      <c r="O245" s="15">
        <v>45107</v>
      </c>
      <c r="P245" s="15">
        <v>45838</v>
      </c>
      <c r="Q245" s="12" t="s">
        <v>603</v>
      </c>
      <c r="R245" s="13" t="s">
        <v>566</v>
      </c>
      <c r="S245" s="12"/>
    </row>
    <row r="246" spans="1:19" ht="85.5">
      <c r="A246" s="12">
        <v>94</v>
      </c>
      <c r="B246" s="12">
        <v>2</v>
      </c>
      <c r="C246" s="12">
        <v>94</v>
      </c>
      <c r="D246" s="12">
        <v>11</v>
      </c>
      <c r="E246" s="11">
        <v>247</v>
      </c>
      <c r="F246" s="12" t="s">
        <v>1145</v>
      </c>
      <c r="G246" s="12" t="s">
        <v>1146</v>
      </c>
      <c r="H246" s="12" t="s">
        <v>1533</v>
      </c>
      <c r="I246" s="12" t="s">
        <v>602</v>
      </c>
      <c r="J246" s="12" t="s">
        <v>602</v>
      </c>
      <c r="K246" s="12">
        <v>34100</v>
      </c>
      <c r="L246" s="13" t="s">
        <v>253</v>
      </c>
      <c r="M246" s="13" t="s">
        <v>516</v>
      </c>
      <c r="N246" s="14">
        <v>20000</v>
      </c>
      <c r="O246" s="15">
        <v>45838</v>
      </c>
      <c r="P246" s="15">
        <v>45838</v>
      </c>
      <c r="Q246" s="12" t="s">
        <v>604</v>
      </c>
      <c r="R246" s="13" t="s">
        <v>566</v>
      </c>
      <c r="S246" s="12"/>
    </row>
    <row r="247" spans="1:19" ht="128.25">
      <c r="A247" s="12">
        <v>94</v>
      </c>
      <c r="B247" s="12">
        <v>12</v>
      </c>
      <c r="C247" s="12">
        <v>94</v>
      </c>
      <c r="D247" s="12">
        <v>25</v>
      </c>
      <c r="E247" s="11">
        <v>248</v>
      </c>
      <c r="F247" s="12" t="s">
        <v>1147</v>
      </c>
      <c r="G247" s="12" t="s">
        <v>1148</v>
      </c>
      <c r="H247" s="12" t="s">
        <v>1534</v>
      </c>
      <c r="I247" s="12" t="s">
        <v>689</v>
      </c>
      <c r="J247" s="12" t="s">
        <v>689</v>
      </c>
      <c r="K247" s="12">
        <v>66700</v>
      </c>
      <c r="L247" s="13" t="s">
        <v>254</v>
      </c>
      <c r="M247" s="13" t="s">
        <v>517</v>
      </c>
      <c r="N247" s="14">
        <v>1150000</v>
      </c>
      <c r="O247" s="15">
        <v>46203</v>
      </c>
      <c r="P247" s="15">
        <v>46203</v>
      </c>
      <c r="Q247" s="12" t="s">
        <v>604</v>
      </c>
      <c r="R247" s="13" t="s">
        <v>566</v>
      </c>
      <c r="S247" s="12"/>
    </row>
    <row r="248" spans="1:19" ht="57">
      <c r="A248" s="12">
        <v>95</v>
      </c>
      <c r="B248" s="12">
        <v>1</v>
      </c>
      <c r="C248" s="12">
        <v>95</v>
      </c>
      <c r="D248" s="12">
        <v>7</v>
      </c>
      <c r="E248" s="11">
        <v>249</v>
      </c>
      <c r="F248" s="12" t="s">
        <v>1149</v>
      </c>
      <c r="G248" s="12" t="s">
        <v>1150</v>
      </c>
      <c r="H248" s="12" t="s">
        <v>1535</v>
      </c>
      <c r="I248" s="12" t="s">
        <v>602</v>
      </c>
      <c r="J248" s="12" t="s">
        <v>602</v>
      </c>
      <c r="K248" s="12">
        <v>34100</v>
      </c>
      <c r="L248" s="13" t="s">
        <v>255</v>
      </c>
      <c r="M248" s="13" t="s">
        <v>1282</v>
      </c>
      <c r="N248" s="14">
        <v>125000</v>
      </c>
      <c r="O248" s="15">
        <v>45107</v>
      </c>
      <c r="P248" s="15">
        <v>45838</v>
      </c>
      <c r="Q248" s="12" t="s">
        <v>603</v>
      </c>
      <c r="R248" s="13" t="s">
        <v>566</v>
      </c>
      <c r="S248" s="12"/>
    </row>
    <row r="249" spans="1:19" ht="57">
      <c r="A249" s="12">
        <v>95</v>
      </c>
      <c r="B249" s="12">
        <v>8</v>
      </c>
      <c r="C249" s="12">
        <v>95</v>
      </c>
      <c r="D249" s="12">
        <v>14</v>
      </c>
      <c r="E249" s="11">
        <v>250</v>
      </c>
      <c r="F249" s="12" t="s">
        <v>1151</v>
      </c>
      <c r="G249" s="12" t="s">
        <v>1152</v>
      </c>
      <c r="H249" s="12" t="s">
        <v>1536</v>
      </c>
      <c r="I249" s="12" t="s">
        <v>753</v>
      </c>
      <c r="J249" s="12" t="s">
        <v>753</v>
      </c>
      <c r="K249" s="12">
        <v>60900</v>
      </c>
      <c r="L249" s="13" t="s">
        <v>256</v>
      </c>
      <c r="M249" s="13" t="s">
        <v>518</v>
      </c>
      <c r="N249" s="14">
        <f>157500-1575</f>
        <v>155925</v>
      </c>
      <c r="O249" s="15">
        <v>45107</v>
      </c>
      <c r="P249" s="15">
        <v>45838</v>
      </c>
      <c r="Q249" s="12" t="s">
        <v>603</v>
      </c>
      <c r="R249" s="13" t="s">
        <v>566</v>
      </c>
      <c r="S249" s="12"/>
    </row>
    <row r="250" spans="1:19" ht="57">
      <c r="A250" s="12">
        <v>95</v>
      </c>
      <c r="B250" s="12">
        <v>15</v>
      </c>
      <c r="C250" s="12">
        <v>95</v>
      </c>
      <c r="D250" s="12">
        <v>21</v>
      </c>
      <c r="E250" s="11">
        <v>251</v>
      </c>
      <c r="F250" s="12" t="s">
        <v>1153</v>
      </c>
      <c r="G250" s="12" t="s">
        <v>1154</v>
      </c>
      <c r="H250" s="12" t="s">
        <v>1537</v>
      </c>
      <c r="I250" s="12" t="s">
        <v>753</v>
      </c>
      <c r="J250" s="12" t="s">
        <v>753</v>
      </c>
      <c r="K250" s="12">
        <v>60900</v>
      </c>
      <c r="L250" s="13" t="s">
        <v>257</v>
      </c>
      <c r="M250" s="13" t="s">
        <v>519</v>
      </c>
      <c r="N250" s="14">
        <v>99750</v>
      </c>
      <c r="O250" s="15">
        <v>45107</v>
      </c>
      <c r="P250" s="15">
        <v>45838</v>
      </c>
      <c r="Q250" s="12" t="s">
        <v>603</v>
      </c>
      <c r="R250" s="13" t="s">
        <v>566</v>
      </c>
      <c r="S250" s="12"/>
    </row>
    <row r="251" spans="1:19" ht="71.25">
      <c r="A251" s="12">
        <v>95</v>
      </c>
      <c r="B251" s="12">
        <v>22</v>
      </c>
      <c r="C251" s="12">
        <v>96</v>
      </c>
      <c r="D251" s="12">
        <v>4</v>
      </c>
      <c r="E251" s="11">
        <v>252</v>
      </c>
      <c r="F251" s="12" t="s">
        <v>1155</v>
      </c>
      <c r="G251" s="12" t="s">
        <v>1156</v>
      </c>
      <c r="H251" s="12" t="s">
        <v>1538</v>
      </c>
      <c r="I251" s="12" t="s">
        <v>753</v>
      </c>
      <c r="J251" s="12" t="s">
        <v>753</v>
      </c>
      <c r="K251" s="12">
        <v>60900</v>
      </c>
      <c r="L251" s="13" t="s">
        <v>258</v>
      </c>
      <c r="M251" s="13" t="s">
        <v>520</v>
      </c>
      <c r="N251" s="14">
        <f>470000-4700</f>
        <v>465300</v>
      </c>
      <c r="O251" s="15">
        <v>45107</v>
      </c>
      <c r="P251" s="15">
        <v>45838</v>
      </c>
      <c r="Q251" s="12" t="s">
        <v>603</v>
      </c>
      <c r="R251" s="13" t="s">
        <v>566</v>
      </c>
      <c r="S251" s="12"/>
    </row>
    <row r="252" spans="1:19" ht="57">
      <c r="A252" s="12">
        <v>96</v>
      </c>
      <c r="B252" s="12">
        <v>5</v>
      </c>
      <c r="C252" s="12">
        <v>96</v>
      </c>
      <c r="D252" s="12">
        <v>11</v>
      </c>
      <c r="E252" s="11">
        <v>253</v>
      </c>
      <c r="F252" s="12" t="s">
        <v>1157</v>
      </c>
      <c r="G252" s="12" t="s">
        <v>1158</v>
      </c>
      <c r="H252" s="12" t="s">
        <v>1539</v>
      </c>
      <c r="I252" s="12" t="s">
        <v>753</v>
      </c>
      <c r="J252" s="12" t="s">
        <v>753</v>
      </c>
      <c r="K252" s="12">
        <v>60900</v>
      </c>
      <c r="L252" s="13" t="s">
        <v>259</v>
      </c>
      <c r="M252" s="13" t="s">
        <v>521</v>
      </c>
      <c r="N252" s="14">
        <f>700000-7000</f>
        <v>693000</v>
      </c>
      <c r="O252" s="15">
        <v>45107</v>
      </c>
      <c r="P252" s="15">
        <v>45838</v>
      </c>
      <c r="Q252" s="12" t="s">
        <v>603</v>
      </c>
      <c r="R252" s="13" t="s">
        <v>566</v>
      </c>
      <c r="S252" s="12"/>
    </row>
    <row r="253" spans="1:19" ht="71.25">
      <c r="A253" s="12">
        <v>96</v>
      </c>
      <c r="B253" s="12">
        <v>12</v>
      </c>
      <c r="C253" s="12">
        <v>96</v>
      </c>
      <c r="D253" s="12">
        <v>20</v>
      </c>
      <c r="E253" s="11">
        <v>254</v>
      </c>
      <c r="F253" s="12" t="s">
        <v>1159</v>
      </c>
      <c r="G253" s="12" t="s">
        <v>1160</v>
      </c>
      <c r="H253" s="12" t="s">
        <v>1540</v>
      </c>
      <c r="I253" s="12" t="s">
        <v>753</v>
      </c>
      <c r="J253" s="12" t="s">
        <v>753</v>
      </c>
      <c r="K253" s="12">
        <v>60900</v>
      </c>
      <c r="L253" s="13" t="s">
        <v>260</v>
      </c>
      <c r="M253" s="13" t="s">
        <v>522</v>
      </c>
      <c r="N253" s="14">
        <v>540850</v>
      </c>
      <c r="O253" s="15">
        <v>45107</v>
      </c>
      <c r="P253" s="15">
        <v>45838</v>
      </c>
      <c r="Q253" s="12" t="s">
        <v>603</v>
      </c>
      <c r="R253" s="13" t="s">
        <v>566</v>
      </c>
      <c r="S253" s="12"/>
    </row>
    <row r="254" spans="1:19" ht="114">
      <c r="A254" s="12">
        <v>96</v>
      </c>
      <c r="B254" s="12">
        <v>21</v>
      </c>
      <c r="C254" s="12">
        <v>97</v>
      </c>
      <c r="D254" s="12">
        <v>8</v>
      </c>
      <c r="E254" s="11">
        <v>255</v>
      </c>
      <c r="F254" s="12" t="s">
        <v>1161</v>
      </c>
      <c r="G254" s="12" t="s">
        <v>1162</v>
      </c>
      <c r="H254" s="12" t="s">
        <v>1541</v>
      </c>
      <c r="I254" s="12" t="s">
        <v>602</v>
      </c>
      <c r="J254" s="12" t="s">
        <v>706</v>
      </c>
      <c r="K254" s="12">
        <v>50500</v>
      </c>
      <c r="L254" s="13" t="s">
        <v>261</v>
      </c>
      <c r="M254" s="13" t="s">
        <v>523</v>
      </c>
      <c r="N254" s="14">
        <v>106000</v>
      </c>
      <c r="O254" s="15">
        <v>45107</v>
      </c>
      <c r="P254" s="15">
        <v>45838</v>
      </c>
      <c r="Q254" s="12" t="s">
        <v>604</v>
      </c>
      <c r="R254" s="13" t="s">
        <v>566</v>
      </c>
      <c r="S254" s="12"/>
    </row>
    <row r="255" spans="1:19" ht="114">
      <c r="A255" s="12">
        <v>97</v>
      </c>
      <c r="B255" s="12">
        <v>9</v>
      </c>
      <c r="C255" s="12">
        <v>97</v>
      </c>
      <c r="D255" s="12">
        <v>21</v>
      </c>
      <c r="E255" s="11">
        <v>256</v>
      </c>
      <c r="F255" s="12" t="s">
        <v>1163</v>
      </c>
      <c r="G255" s="12" t="s">
        <v>1164</v>
      </c>
      <c r="H255" s="12" t="s">
        <v>1542</v>
      </c>
      <c r="I255" s="12" t="s">
        <v>827</v>
      </c>
      <c r="J255" s="12" t="s">
        <v>827</v>
      </c>
      <c r="K255" s="12">
        <v>35000</v>
      </c>
      <c r="L255" s="13" t="s">
        <v>262</v>
      </c>
      <c r="M255" s="13" t="s">
        <v>524</v>
      </c>
      <c r="N255" s="14">
        <v>8500000</v>
      </c>
      <c r="O255" s="15">
        <v>45473</v>
      </c>
      <c r="P255" s="15">
        <v>46203</v>
      </c>
      <c r="Q255" s="12" t="s">
        <v>604</v>
      </c>
      <c r="R255" s="13" t="s">
        <v>566</v>
      </c>
      <c r="S255" s="12"/>
    </row>
    <row r="256" spans="1:19" ht="85.5">
      <c r="A256" s="12">
        <v>97</v>
      </c>
      <c r="B256" s="12">
        <v>22</v>
      </c>
      <c r="C256" s="12">
        <v>98</v>
      </c>
      <c r="D256" s="12">
        <v>6</v>
      </c>
      <c r="E256" s="11">
        <v>257</v>
      </c>
      <c r="F256" s="12" t="s">
        <v>1165</v>
      </c>
      <c r="G256" s="12" t="s">
        <v>1166</v>
      </c>
      <c r="H256" s="12" t="s">
        <v>1543</v>
      </c>
      <c r="I256" s="12" t="s">
        <v>1167</v>
      </c>
      <c r="J256" s="12" t="s">
        <v>1167</v>
      </c>
      <c r="K256" s="12">
        <v>70500</v>
      </c>
      <c r="L256" s="13" t="s">
        <v>263</v>
      </c>
      <c r="M256" s="13" t="s">
        <v>963</v>
      </c>
      <c r="N256" s="14">
        <v>500000</v>
      </c>
      <c r="O256" s="15">
        <v>45107</v>
      </c>
      <c r="P256" s="15">
        <v>45838</v>
      </c>
      <c r="Q256" s="12" t="s">
        <v>1168</v>
      </c>
      <c r="R256" s="13" t="s">
        <v>566</v>
      </c>
      <c r="S256" s="12"/>
    </row>
    <row r="257" spans="1:19" ht="85.5">
      <c r="A257" s="12">
        <v>98</v>
      </c>
      <c r="B257" s="12">
        <v>7</v>
      </c>
      <c r="C257" s="12">
        <v>98</v>
      </c>
      <c r="D257" s="12">
        <v>17</v>
      </c>
      <c r="E257" s="11">
        <v>258</v>
      </c>
      <c r="F257" s="12" t="s">
        <v>1169</v>
      </c>
      <c r="G257" s="12" t="s">
        <v>1170</v>
      </c>
      <c r="H257" s="12" t="s">
        <v>1544</v>
      </c>
      <c r="I257" s="12" t="s">
        <v>827</v>
      </c>
      <c r="J257" s="12" t="s">
        <v>827</v>
      </c>
      <c r="K257" s="12">
        <v>35000</v>
      </c>
      <c r="L257" s="13" t="s">
        <v>964</v>
      </c>
      <c r="M257" s="13" t="s">
        <v>525</v>
      </c>
      <c r="N257" s="14">
        <f>30000000-200000</f>
        <v>29800000</v>
      </c>
      <c r="O257" s="15">
        <v>45107</v>
      </c>
      <c r="P257" s="15">
        <v>45838</v>
      </c>
      <c r="Q257" s="12" t="s">
        <v>603</v>
      </c>
      <c r="R257" s="13" t="s">
        <v>566</v>
      </c>
      <c r="S257" s="12"/>
    </row>
    <row r="258" spans="1:19" ht="99.75">
      <c r="A258" s="12">
        <v>98</v>
      </c>
      <c r="B258" s="12">
        <v>18</v>
      </c>
      <c r="C258" s="12">
        <v>99</v>
      </c>
      <c r="D258" s="12">
        <v>2</v>
      </c>
      <c r="E258" s="11">
        <v>259</v>
      </c>
      <c r="F258" s="12" t="s">
        <v>1171</v>
      </c>
      <c r="G258" s="12" t="s">
        <v>1172</v>
      </c>
      <c r="H258" s="12" t="s">
        <v>1545</v>
      </c>
      <c r="I258" s="12" t="s">
        <v>736</v>
      </c>
      <c r="J258" s="12" t="s">
        <v>736</v>
      </c>
      <c r="K258" s="12">
        <v>41900</v>
      </c>
      <c r="L258" s="13" t="s">
        <v>264</v>
      </c>
      <c r="M258" s="13" t="s">
        <v>526</v>
      </c>
      <c r="N258" s="14">
        <f>260000-2600</f>
        <v>257400</v>
      </c>
      <c r="O258" s="15">
        <v>45107</v>
      </c>
      <c r="P258" s="15">
        <v>45838</v>
      </c>
      <c r="Q258" s="12" t="s">
        <v>603</v>
      </c>
      <c r="R258" s="13" t="s">
        <v>566</v>
      </c>
      <c r="S258" s="12"/>
    </row>
    <row r="259" spans="1:19" ht="85.5">
      <c r="A259" s="12">
        <v>99</v>
      </c>
      <c r="B259" s="12">
        <v>3</v>
      </c>
      <c r="C259" s="12">
        <v>99</v>
      </c>
      <c r="D259" s="12">
        <v>12</v>
      </c>
      <c r="E259" s="11">
        <v>260</v>
      </c>
      <c r="F259" s="12" t="s">
        <v>1173</v>
      </c>
      <c r="G259" s="12" t="s">
        <v>1174</v>
      </c>
      <c r="H259" s="12" t="s">
        <v>1546</v>
      </c>
      <c r="I259" s="12" t="s">
        <v>602</v>
      </c>
      <c r="J259" s="12" t="s">
        <v>602</v>
      </c>
      <c r="K259" s="12">
        <v>34100</v>
      </c>
      <c r="L259" s="13" t="s">
        <v>265</v>
      </c>
      <c r="M259" s="13" t="s">
        <v>527</v>
      </c>
      <c r="N259" s="14">
        <f>160000-1600</f>
        <v>158400</v>
      </c>
      <c r="O259" s="15">
        <v>45107</v>
      </c>
      <c r="P259" s="15">
        <v>45838</v>
      </c>
      <c r="Q259" s="12" t="s">
        <v>603</v>
      </c>
      <c r="R259" s="13" t="s">
        <v>566</v>
      </c>
      <c r="S259" s="12"/>
    </row>
    <row r="260" spans="1:19" ht="114">
      <c r="A260" s="12">
        <v>99</v>
      </c>
      <c r="B260" s="12">
        <v>13</v>
      </c>
      <c r="C260" s="12">
        <v>99</v>
      </c>
      <c r="D260" s="12">
        <v>24</v>
      </c>
      <c r="E260" s="11">
        <v>261</v>
      </c>
      <c r="F260" s="12" t="s">
        <v>1175</v>
      </c>
      <c r="G260" s="12" t="s">
        <v>1176</v>
      </c>
      <c r="H260" s="12" t="s">
        <v>1547</v>
      </c>
      <c r="I260" s="12" t="s">
        <v>602</v>
      </c>
      <c r="J260" s="12" t="s">
        <v>602</v>
      </c>
      <c r="K260" s="12">
        <v>34100</v>
      </c>
      <c r="L260" s="13" t="s">
        <v>266</v>
      </c>
      <c r="M260" s="13" t="s">
        <v>528</v>
      </c>
      <c r="N260" s="14">
        <v>100000</v>
      </c>
      <c r="O260" s="15">
        <v>45107</v>
      </c>
      <c r="P260" s="15">
        <v>45838</v>
      </c>
      <c r="Q260" s="12" t="s">
        <v>603</v>
      </c>
      <c r="R260" s="13" t="s">
        <v>566</v>
      </c>
      <c r="S260" s="12"/>
    </row>
    <row r="261" spans="1:19" ht="114">
      <c r="A261" s="12">
        <v>99</v>
      </c>
      <c r="B261" s="12">
        <v>25</v>
      </c>
      <c r="C261" s="12">
        <v>100</v>
      </c>
      <c r="D261" s="12">
        <v>11</v>
      </c>
      <c r="E261" s="11">
        <v>262</v>
      </c>
      <c r="F261" s="12" t="s">
        <v>1177</v>
      </c>
      <c r="G261" s="12" t="s">
        <v>1178</v>
      </c>
      <c r="H261" s="12" t="s">
        <v>1548</v>
      </c>
      <c r="I261" s="12" t="s">
        <v>726</v>
      </c>
      <c r="J261" s="12" t="s">
        <v>726</v>
      </c>
      <c r="K261" s="12">
        <v>95000</v>
      </c>
      <c r="L261" s="13" t="s">
        <v>267</v>
      </c>
      <c r="M261" s="13" t="s">
        <v>529</v>
      </c>
      <c r="N261" s="14">
        <v>1000000</v>
      </c>
      <c r="O261" s="15">
        <v>45107</v>
      </c>
      <c r="P261" s="15">
        <v>45838</v>
      </c>
      <c r="Q261" s="12" t="s">
        <v>603</v>
      </c>
      <c r="R261" s="13" t="s">
        <v>566</v>
      </c>
      <c r="S261" s="12"/>
    </row>
    <row r="262" spans="1:19" ht="57">
      <c r="A262" s="12">
        <v>100</v>
      </c>
      <c r="B262" s="12">
        <v>12</v>
      </c>
      <c r="C262" s="12">
        <v>100</v>
      </c>
      <c r="D262" s="12">
        <v>18</v>
      </c>
      <c r="E262" s="11">
        <v>263</v>
      </c>
      <c r="F262" s="12" t="s">
        <v>1179</v>
      </c>
      <c r="G262" s="12" t="s">
        <v>1180</v>
      </c>
      <c r="H262" s="12" t="s">
        <v>1549</v>
      </c>
      <c r="I262" s="12" t="s">
        <v>753</v>
      </c>
      <c r="J262" s="12" t="s">
        <v>753</v>
      </c>
      <c r="K262" s="12">
        <v>60900</v>
      </c>
      <c r="L262" s="13" t="s">
        <v>268</v>
      </c>
      <c r="M262" s="13" t="s">
        <v>530</v>
      </c>
      <c r="N262" s="14">
        <v>185000</v>
      </c>
      <c r="O262" s="15">
        <v>45107</v>
      </c>
      <c r="P262" s="15">
        <v>45838</v>
      </c>
      <c r="Q262" s="12" t="s">
        <v>603</v>
      </c>
      <c r="R262" s="13" t="s">
        <v>566</v>
      </c>
      <c r="S262" s="12"/>
    </row>
    <row r="263" spans="1:19" ht="71.25">
      <c r="A263" s="12">
        <v>100</v>
      </c>
      <c r="B263" s="12">
        <v>19</v>
      </c>
      <c r="C263" s="12">
        <v>101</v>
      </c>
      <c r="D263" s="12">
        <v>1</v>
      </c>
      <c r="E263" s="11">
        <v>264</v>
      </c>
      <c r="F263" s="12" t="s">
        <v>1181</v>
      </c>
      <c r="G263" s="12" t="s">
        <v>1182</v>
      </c>
      <c r="H263" s="12" t="s">
        <v>1550</v>
      </c>
      <c r="I263" s="12" t="s">
        <v>597</v>
      </c>
      <c r="J263" s="12" t="s">
        <v>753</v>
      </c>
      <c r="K263" s="12">
        <v>60900</v>
      </c>
      <c r="L263" s="13" t="s">
        <v>269</v>
      </c>
      <c r="M263" s="13" t="s">
        <v>531</v>
      </c>
      <c r="N263" s="14">
        <v>1500000</v>
      </c>
      <c r="O263" s="15">
        <v>45107</v>
      </c>
      <c r="P263" s="15">
        <v>45838</v>
      </c>
      <c r="Q263" s="12" t="s">
        <v>603</v>
      </c>
      <c r="R263" s="13" t="s">
        <v>566</v>
      </c>
      <c r="S263" s="12"/>
    </row>
    <row r="264" spans="1:19" ht="57">
      <c r="A264" s="12">
        <v>101</v>
      </c>
      <c r="B264" s="12">
        <v>2</v>
      </c>
      <c r="C264" s="12">
        <v>101</v>
      </c>
      <c r="D264" s="12">
        <v>8</v>
      </c>
      <c r="E264" s="11">
        <v>265</v>
      </c>
      <c r="F264" s="12" t="s">
        <v>1183</v>
      </c>
      <c r="G264" s="12" t="s">
        <v>1184</v>
      </c>
      <c r="H264" s="12" t="s">
        <v>1551</v>
      </c>
      <c r="I264" s="12" t="s">
        <v>741</v>
      </c>
      <c r="J264" s="12" t="s">
        <v>741</v>
      </c>
      <c r="K264" s="12">
        <v>55000</v>
      </c>
      <c r="L264" s="13" t="s">
        <v>1275</v>
      </c>
      <c r="M264" s="13" t="s">
        <v>532</v>
      </c>
      <c r="N264" s="14">
        <v>100000</v>
      </c>
      <c r="O264" s="15">
        <v>45107</v>
      </c>
      <c r="P264" s="15">
        <v>45838</v>
      </c>
      <c r="Q264" s="12" t="s">
        <v>603</v>
      </c>
      <c r="R264" s="13" t="s">
        <v>591</v>
      </c>
      <c r="S264" s="12"/>
    </row>
    <row r="265" spans="1:19" ht="99.75">
      <c r="A265" s="12">
        <v>101</v>
      </c>
      <c r="B265" s="12">
        <v>9</v>
      </c>
      <c r="C265" s="12">
        <v>101</v>
      </c>
      <c r="D265" s="12">
        <v>19</v>
      </c>
      <c r="E265" s="11">
        <v>266</v>
      </c>
      <c r="F265" s="12" t="s">
        <v>1185</v>
      </c>
      <c r="G265" s="12" t="s">
        <v>1186</v>
      </c>
      <c r="H265" s="12" t="s">
        <v>1552</v>
      </c>
      <c r="I265" s="12" t="s">
        <v>1187</v>
      </c>
      <c r="J265" s="12" t="s">
        <v>1187</v>
      </c>
      <c r="K265" s="12">
        <v>49500</v>
      </c>
      <c r="L265" s="13" t="s">
        <v>270</v>
      </c>
      <c r="M265" s="13" t="s">
        <v>533</v>
      </c>
      <c r="N265" s="14">
        <v>16000000</v>
      </c>
      <c r="O265" s="15">
        <v>45107</v>
      </c>
      <c r="P265" s="15">
        <v>45838</v>
      </c>
      <c r="Q265" s="12" t="s">
        <v>603</v>
      </c>
      <c r="R265" s="13" t="s">
        <v>591</v>
      </c>
      <c r="S265" s="12"/>
    </row>
    <row r="266" spans="1:19" ht="42.75">
      <c r="A266" s="12">
        <v>101</v>
      </c>
      <c r="B266" s="12">
        <v>20</v>
      </c>
      <c r="C266" s="12">
        <v>101</v>
      </c>
      <c r="D266" s="12">
        <v>25</v>
      </c>
      <c r="E266" s="11">
        <v>267</v>
      </c>
      <c r="F266" s="12" t="s">
        <v>1188</v>
      </c>
      <c r="G266" s="12" t="s">
        <v>1189</v>
      </c>
      <c r="H266" s="12" t="s">
        <v>1553</v>
      </c>
      <c r="I266" s="12" t="s">
        <v>1187</v>
      </c>
      <c r="J266" s="12" t="s">
        <v>1187</v>
      </c>
      <c r="K266" s="12">
        <v>49500</v>
      </c>
      <c r="L266" s="13" t="s">
        <v>271</v>
      </c>
      <c r="M266" s="13" t="s">
        <v>534</v>
      </c>
      <c r="N266" s="14">
        <v>3000000</v>
      </c>
      <c r="O266" s="15">
        <v>45107</v>
      </c>
      <c r="P266" s="15">
        <v>45838</v>
      </c>
      <c r="Q266" s="12" t="s">
        <v>603</v>
      </c>
      <c r="R266" s="13" t="s">
        <v>591</v>
      </c>
      <c r="S266" s="12"/>
    </row>
    <row r="267" spans="1:19" ht="99.75">
      <c r="A267" s="12">
        <v>102</v>
      </c>
      <c r="B267" s="12">
        <v>1</v>
      </c>
      <c r="C267" s="12">
        <v>102</v>
      </c>
      <c r="D267" s="12">
        <v>11</v>
      </c>
      <c r="E267" s="11">
        <v>268</v>
      </c>
      <c r="F267" s="12" t="s">
        <v>1190</v>
      </c>
      <c r="G267" s="12" t="s">
        <v>1191</v>
      </c>
      <c r="H267" s="12" t="s">
        <v>1554</v>
      </c>
      <c r="I267" s="12" t="s">
        <v>1187</v>
      </c>
      <c r="J267" s="12" t="s">
        <v>1187</v>
      </c>
      <c r="K267" s="12">
        <v>49500</v>
      </c>
      <c r="L267" s="13" t="s">
        <v>272</v>
      </c>
      <c r="M267" s="13" t="s">
        <v>965</v>
      </c>
      <c r="N267" s="14">
        <v>10000000</v>
      </c>
      <c r="O267" s="15">
        <v>45107</v>
      </c>
      <c r="P267" s="15">
        <v>45838</v>
      </c>
      <c r="Q267" s="12" t="s">
        <v>603</v>
      </c>
      <c r="R267" s="13" t="s">
        <v>591</v>
      </c>
      <c r="S267" s="12"/>
    </row>
    <row r="268" spans="1:19" ht="142.5">
      <c r="A268" s="12">
        <v>102</v>
      </c>
      <c r="B268" s="12">
        <v>12</v>
      </c>
      <c r="C268" s="12">
        <v>103</v>
      </c>
      <c r="D268" s="12">
        <v>1</v>
      </c>
      <c r="E268" s="11">
        <v>269</v>
      </c>
      <c r="F268" s="12" t="s">
        <v>1192</v>
      </c>
      <c r="G268" s="12" t="s">
        <v>1193</v>
      </c>
      <c r="H268" s="12" t="s">
        <v>1555</v>
      </c>
      <c r="I268" s="12" t="s">
        <v>827</v>
      </c>
      <c r="J268" s="12" t="s">
        <v>827</v>
      </c>
      <c r="K268" s="12">
        <v>35000</v>
      </c>
      <c r="L268" s="13" t="s">
        <v>273</v>
      </c>
      <c r="M268" s="13" t="s">
        <v>966</v>
      </c>
      <c r="N268" s="14">
        <v>151467</v>
      </c>
      <c r="O268" s="15">
        <v>45107</v>
      </c>
      <c r="P268" s="15">
        <v>45838</v>
      </c>
      <c r="Q268" s="12" t="s">
        <v>603</v>
      </c>
      <c r="R268" s="13" t="s">
        <v>591</v>
      </c>
      <c r="S268" s="12"/>
    </row>
    <row r="269" spans="1:19" ht="57">
      <c r="A269" s="12">
        <v>103</v>
      </c>
      <c r="B269" s="12">
        <v>2</v>
      </c>
      <c r="C269" s="12">
        <v>103</v>
      </c>
      <c r="D269" s="12">
        <v>7</v>
      </c>
      <c r="E269" s="11">
        <v>270</v>
      </c>
      <c r="F269" s="12" t="s">
        <v>1194</v>
      </c>
      <c r="G269" s="12" t="s">
        <v>1195</v>
      </c>
      <c r="H269" s="12" t="s">
        <v>1556</v>
      </c>
      <c r="I269" s="12" t="s">
        <v>741</v>
      </c>
      <c r="J269" s="12" t="s">
        <v>741</v>
      </c>
      <c r="K269" s="12">
        <v>55000</v>
      </c>
      <c r="L269" s="13" t="s">
        <v>274</v>
      </c>
      <c r="M269" s="13" t="s">
        <v>535</v>
      </c>
      <c r="N269" s="14">
        <v>50000</v>
      </c>
      <c r="O269" s="15">
        <v>45107</v>
      </c>
      <c r="P269" s="15">
        <v>45838</v>
      </c>
      <c r="Q269" s="12" t="s">
        <v>603</v>
      </c>
      <c r="R269" s="13" t="s">
        <v>567</v>
      </c>
      <c r="S269" s="12"/>
    </row>
    <row r="270" spans="1:19" ht="71.25">
      <c r="A270" s="12">
        <v>103</v>
      </c>
      <c r="B270" s="12">
        <v>8</v>
      </c>
      <c r="C270" s="12">
        <v>103</v>
      </c>
      <c r="D270" s="12">
        <v>16</v>
      </c>
      <c r="E270" s="11">
        <v>271</v>
      </c>
      <c r="F270" s="12" t="s">
        <v>1196</v>
      </c>
      <c r="G270" s="12" t="s">
        <v>1197</v>
      </c>
      <c r="H270" s="12" t="s">
        <v>1557</v>
      </c>
      <c r="I270" s="12" t="s">
        <v>1198</v>
      </c>
      <c r="J270" s="12" t="s">
        <v>1198</v>
      </c>
      <c r="K270" s="12">
        <v>96200</v>
      </c>
      <c r="L270" s="13" t="s">
        <v>275</v>
      </c>
      <c r="M270" s="13" t="s">
        <v>536</v>
      </c>
      <c r="N270" s="14">
        <v>1295000</v>
      </c>
      <c r="O270" s="15">
        <v>45107</v>
      </c>
      <c r="P270" s="15">
        <v>45838</v>
      </c>
      <c r="Q270" s="12" t="s">
        <v>603</v>
      </c>
      <c r="R270" s="13" t="s">
        <v>567</v>
      </c>
      <c r="S270" s="12"/>
    </row>
    <row r="271" spans="1:19" ht="85.5">
      <c r="A271" s="12">
        <v>103</v>
      </c>
      <c r="B271" s="12">
        <v>17</v>
      </c>
      <c r="C271" s="12">
        <v>104</v>
      </c>
      <c r="D271" s="12">
        <v>2</v>
      </c>
      <c r="E271" s="11">
        <v>272</v>
      </c>
      <c r="F271" s="12" t="s">
        <v>1199</v>
      </c>
      <c r="G271" s="12" t="s">
        <v>1200</v>
      </c>
      <c r="H271" s="12" t="s">
        <v>1558</v>
      </c>
      <c r="I271" s="12" t="s">
        <v>602</v>
      </c>
      <c r="J271" s="12" t="s">
        <v>602</v>
      </c>
      <c r="K271" s="12">
        <v>34100</v>
      </c>
      <c r="L271" s="13" t="s">
        <v>276</v>
      </c>
      <c r="M271" s="13" t="s">
        <v>537</v>
      </c>
      <c r="N271" s="14">
        <v>100000</v>
      </c>
      <c r="O271" s="15">
        <v>45107</v>
      </c>
      <c r="P271" s="15">
        <v>45838</v>
      </c>
      <c r="Q271" s="12" t="s">
        <v>603</v>
      </c>
      <c r="R271" s="13" t="s">
        <v>567</v>
      </c>
      <c r="S271" s="12"/>
    </row>
    <row r="272" spans="1:19" ht="114">
      <c r="A272" s="12">
        <v>104</v>
      </c>
      <c r="B272" s="12">
        <v>3</v>
      </c>
      <c r="C272" s="12">
        <v>104</v>
      </c>
      <c r="D272" s="12">
        <v>15</v>
      </c>
      <c r="E272" s="11">
        <v>273</v>
      </c>
      <c r="F272" s="12" t="s">
        <v>1201</v>
      </c>
      <c r="G272" s="12" t="s">
        <v>1202</v>
      </c>
      <c r="H272" s="12" t="s">
        <v>1559</v>
      </c>
      <c r="I272" s="12" t="s">
        <v>827</v>
      </c>
      <c r="J272" s="12" t="s">
        <v>827</v>
      </c>
      <c r="K272" s="12">
        <v>35000</v>
      </c>
      <c r="L272" s="13" t="s">
        <v>277</v>
      </c>
      <c r="M272" s="13" t="s">
        <v>538</v>
      </c>
      <c r="N272" s="14">
        <f>1445195-14452</f>
        <v>1430743</v>
      </c>
      <c r="O272" s="15">
        <v>45107</v>
      </c>
      <c r="P272" s="15">
        <v>45838</v>
      </c>
      <c r="Q272" s="12" t="s">
        <v>603</v>
      </c>
      <c r="R272" s="13" t="s">
        <v>592</v>
      </c>
      <c r="S272" s="12"/>
    </row>
    <row r="273" spans="1:19" ht="71.25">
      <c r="A273" s="12">
        <v>104</v>
      </c>
      <c r="B273" s="12">
        <v>16</v>
      </c>
      <c r="C273" s="12">
        <v>104</v>
      </c>
      <c r="D273" s="12">
        <v>23</v>
      </c>
      <c r="E273" s="11">
        <v>274</v>
      </c>
      <c r="F273" s="12" t="s">
        <v>1203</v>
      </c>
      <c r="G273" s="12" t="s">
        <v>1204</v>
      </c>
      <c r="H273" s="12" t="s">
        <v>1560</v>
      </c>
      <c r="I273" s="12" t="s">
        <v>827</v>
      </c>
      <c r="J273" s="12" t="s">
        <v>827</v>
      </c>
      <c r="K273" s="12">
        <v>35000</v>
      </c>
      <c r="L273" s="13" t="s">
        <v>278</v>
      </c>
      <c r="M273" s="13" t="s">
        <v>539</v>
      </c>
      <c r="N273" s="14">
        <v>233041</v>
      </c>
      <c r="O273" s="15">
        <v>45107</v>
      </c>
      <c r="P273" s="15">
        <v>45838</v>
      </c>
      <c r="Q273" s="12" t="s">
        <v>603</v>
      </c>
      <c r="R273" s="13" t="s">
        <v>592</v>
      </c>
      <c r="S273" s="12"/>
    </row>
    <row r="274" spans="1:19" ht="114">
      <c r="A274" s="12">
        <v>104</v>
      </c>
      <c r="B274" s="12">
        <v>24</v>
      </c>
      <c r="C274" s="12">
        <v>105</v>
      </c>
      <c r="D274" s="12">
        <v>10</v>
      </c>
      <c r="E274" s="11">
        <v>275</v>
      </c>
      <c r="F274" s="12" t="s">
        <v>1205</v>
      </c>
      <c r="G274" s="12" t="s">
        <v>1206</v>
      </c>
      <c r="H274" s="12" t="s">
        <v>1561</v>
      </c>
      <c r="I274" s="12" t="s">
        <v>827</v>
      </c>
      <c r="J274" s="12" t="s">
        <v>827</v>
      </c>
      <c r="K274" s="12">
        <v>35000</v>
      </c>
      <c r="L274" s="13" t="s">
        <v>279</v>
      </c>
      <c r="M274" s="13" t="s">
        <v>1283</v>
      </c>
      <c r="N274" s="14">
        <v>3000000</v>
      </c>
      <c r="O274" s="15">
        <v>46203</v>
      </c>
      <c r="P274" s="15">
        <v>46203</v>
      </c>
      <c r="Q274" s="12" t="s">
        <v>604</v>
      </c>
      <c r="R274" s="13" t="s">
        <v>592</v>
      </c>
      <c r="S274" s="12"/>
    </row>
    <row r="275" spans="1:19" ht="114">
      <c r="A275" s="12">
        <v>105</v>
      </c>
      <c r="B275" s="12">
        <v>11</v>
      </c>
      <c r="C275" s="12">
        <v>105</v>
      </c>
      <c r="D275" s="12">
        <v>23</v>
      </c>
      <c r="E275" s="11">
        <v>276</v>
      </c>
      <c r="F275" s="12" t="s">
        <v>1207</v>
      </c>
      <c r="G275" s="12" t="s">
        <v>1208</v>
      </c>
      <c r="H275" s="12" t="s">
        <v>1562</v>
      </c>
      <c r="I275" s="12" t="s">
        <v>827</v>
      </c>
      <c r="J275" s="12" t="s">
        <v>827</v>
      </c>
      <c r="K275" s="12">
        <v>35000</v>
      </c>
      <c r="L275" s="13" t="s">
        <v>280</v>
      </c>
      <c r="M275" s="13" t="s">
        <v>540</v>
      </c>
      <c r="N275" s="14">
        <v>3750000</v>
      </c>
      <c r="O275" s="15">
        <v>46203</v>
      </c>
      <c r="P275" s="15">
        <v>46203</v>
      </c>
      <c r="Q275" s="12" t="s">
        <v>604</v>
      </c>
      <c r="R275" s="13" t="s">
        <v>592</v>
      </c>
      <c r="S275" s="12"/>
    </row>
    <row r="276" spans="1:19" ht="85.5">
      <c r="A276" s="12">
        <v>105</v>
      </c>
      <c r="B276" s="12">
        <v>24</v>
      </c>
      <c r="C276" s="12">
        <v>106</v>
      </c>
      <c r="D276" s="12">
        <v>8</v>
      </c>
      <c r="E276" s="11">
        <v>277</v>
      </c>
      <c r="F276" s="12" t="s">
        <v>1209</v>
      </c>
      <c r="G276" s="12" t="s">
        <v>1210</v>
      </c>
      <c r="H276" s="12" t="s">
        <v>1563</v>
      </c>
      <c r="I276" s="12" t="s">
        <v>827</v>
      </c>
      <c r="J276" s="12" t="s">
        <v>827</v>
      </c>
      <c r="K276" s="12">
        <v>35000</v>
      </c>
      <c r="L276" s="13" t="s">
        <v>281</v>
      </c>
      <c r="M276" s="13" t="s">
        <v>541</v>
      </c>
      <c r="N276" s="14">
        <f>2000000-2000</f>
        <v>1998000</v>
      </c>
      <c r="O276" s="15">
        <v>45107</v>
      </c>
      <c r="P276" s="15">
        <v>45838</v>
      </c>
      <c r="Q276" s="12" t="s">
        <v>603</v>
      </c>
      <c r="R276" s="13" t="s">
        <v>592</v>
      </c>
      <c r="S276" s="12"/>
    </row>
    <row r="277" spans="1:19" ht="114">
      <c r="A277" s="12">
        <v>106</v>
      </c>
      <c r="B277" s="12">
        <v>9</v>
      </c>
      <c r="C277" s="12">
        <v>106</v>
      </c>
      <c r="D277" s="12">
        <v>22</v>
      </c>
      <c r="E277" s="11">
        <v>278</v>
      </c>
      <c r="F277" s="12" t="s">
        <v>1211</v>
      </c>
      <c r="G277" s="12" t="s">
        <v>1212</v>
      </c>
      <c r="H277" s="12" t="s">
        <v>1564</v>
      </c>
      <c r="I277" s="12" t="s">
        <v>1167</v>
      </c>
      <c r="J277" s="12" t="s">
        <v>1167</v>
      </c>
      <c r="K277" s="12">
        <v>70500</v>
      </c>
      <c r="L277" s="13" t="s">
        <v>967</v>
      </c>
      <c r="M277" s="13" t="s">
        <v>542</v>
      </c>
      <c r="N277" s="14">
        <v>500000</v>
      </c>
      <c r="O277" s="15">
        <v>45107</v>
      </c>
      <c r="P277" s="15">
        <v>45838</v>
      </c>
      <c r="Q277" s="12" t="s">
        <v>603</v>
      </c>
      <c r="R277" s="13" t="s">
        <v>592</v>
      </c>
      <c r="S277" s="12"/>
    </row>
    <row r="278" spans="1:19" ht="85.5">
      <c r="A278" s="12">
        <v>106</v>
      </c>
      <c r="B278" s="12">
        <v>23</v>
      </c>
      <c r="C278" s="12">
        <v>107</v>
      </c>
      <c r="D278" s="12">
        <v>5</v>
      </c>
      <c r="E278" s="11">
        <v>279</v>
      </c>
      <c r="F278" s="12" t="s">
        <v>1213</v>
      </c>
      <c r="G278" s="12" t="s">
        <v>1214</v>
      </c>
      <c r="H278" s="12" t="s">
        <v>1565</v>
      </c>
      <c r="I278" s="12" t="s">
        <v>1215</v>
      </c>
      <c r="J278" s="12" t="s">
        <v>1215</v>
      </c>
      <c r="K278" s="12">
        <v>36100</v>
      </c>
      <c r="L278" s="13" t="s">
        <v>282</v>
      </c>
      <c r="M278" s="13" t="s">
        <v>543</v>
      </c>
      <c r="N278" s="14">
        <v>6298715</v>
      </c>
      <c r="O278" s="15">
        <v>45107</v>
      </c>
      <c r="P278" s="15">
        <v>45838</v>
      </c>
      <c r="Q278" s="12" t="s">
        <v>1216</v>
      </c>
      <c r="R278" s="13" t="s">
        <v>592</v>
      </c>
      <c r="S278" s="12"/>
    </row>
    <row r="279" spans="1:19" ht="57">
      <c r="A279" s="12">
        <v>107</v>
      </c>
      <c r="B279" s="12">
        <v>6</v>
      </c>
      <c r="C279" s="12">
        <v>107</v>
      </c>
      <c r="D279" s="12">
        <v>12</v>
      </c>
      <c r="E279" s="11">
        <v>280</v>
      </c>
      <c r="F279" s="12" t="s">
        <v>1217</v>
      </c>
      <c r="G279" s="12" t="s">
        <v>1218</v>
      </c>
      <c r="H279" s="12" t="s">
        <v>1566</v>
      </c>
      <c r="I279" s="12" t="s">
        <v>1215</v>
      </c>
      <c r="J279" s="12" t="s">
        <v>1215</v>
      </c>
      <c r="K279" s="12">
        <v>36100</v>
      </c>
      <c r="L279" s="13" t="s">
        <v>283</v>
      </c>
      <c r="M279" s="13" t="s">
        <v>544</v>
      </c>
      <c r="N279" s="14">
        <v>10000000</v>
      </c>
      <c r="O279" s="15">
        <v>45107</v>
      </c>
      <c r="P279" s="15">
        <v>45838</v>
      </c>
      <c r="Q279" s="12" t="s">
        <v>603</v>
      </c>
      <c r="R279" s="13" t="s">
        <v>592</v>
      </c>
      <c r="S279" s="12"/>
    </row>
    <row r="280" spans="1:19" ht="57">
      <c r="A280" s="12">
        <v>107</v>
      </c>
      <c r="B280" s="12">
        <v>13</v>
      </c>
      <c r="C280" s="12">
        <v>107</v>
      </c>
      <c r="D280" s="12">
        <v>18</v>
      </c>
      <c r="E280" s="11">
        <v>281</v>
      </c>
      <c r="F280" s="12" t="s">
        <v>1219</v>
      </c>
      <c r="G280" s="12" t="s">
        <v>1220</v>
      </c>
      <c r="H280" s="12" t="s">
        <v>1567</v>
      </c>
      <c r="I280" s="12" t="s">
        <v>741</v>
      </c>
      <c r="J280" s="12" t="s">
        <v>741</v>
      </c>
      <c r="K280" s="12">
        <v>55000</v>
      </c>
      <c r="L280" s="13" t="s">
        <v>284</v>
      </c>
      <c r="M280" s="13" t="s">
        <v>545</v>
      </c>
      <c r="N280" s="14">
        <v>2000000</v>
      </c>
      <c r="O280" s="15">
        <v>45107</v>
      </c>
      <c r="P280" s="15">
        <v>45838</v>
      </c>
      <c r="Q280" s="12" t="s">
        <v>603</v>
      </c>
      <c r="R280" s="13" t="s">
        <v>592</v>
      </c>
      <c r="S280" s="12"/>
    </row>
    <row r="281" spans="1:19" ht="57">
      <c r="A281" s="12">
        <v>107</v>
      </c>
      <c r="B281" s="12">
        <v>19</v>
      </c>
      <c r="C281" s="12">
        <v>108</v>
      </c>
      <c r="D281" s="12">
        <v>1</v>
      </c>
      <c r="E281" s="11">
        <v>282</v>
      </c>
      <c r="F281" s="12" t="s">
        <v>1221</v>
      </c>
      <c r="G281" s="12" t="s">
        <v>1222</v>
      </c>
      <c r="H281" s="12" t="s">
        <v>1568</v>
      </c>
      <c r="I281" s="12" t="s">
        <v>736</v>
      </c>
      <c r="J281" s="12" t="s">
        <v>736</v>
      </c>
      <c r="K281" s="12">
        <v>41900</v>
      </c>
      <c r="L281" s="13" t="s">
        <v>285</v>
      </c>
      <c r="M281" s="13" t="s">
        <v>968</v>
      </c>
      <c r="N281" s="14">
        <v>4000000</v>
      </c>
      <c r="O281" s="15">
        <v>45107</v>
      </c>
      <c r="P281" s="15">
        <v>45838</v>
      </c>
      <c r="Q281" s="12" t="s">
        <v>603</v>
      </c>
      <c r="R281" s="13" t="s">
        <v>592</v>
      </c>
      <c r="S281" s="12"/>
    </row>
    <row r="282" spans="1:19" ht="71.25">
      <c r="A282" s="12">
        <v>108</v>
      </c>
      <c r="B282" s="12">
        <v>2</v>
      </c>
      <c r="C282" s="12">
        <v>108</v>
      </c>
      <c r="D282" s="12">
        <v>8</v>
      </c>
      <c r="E282" s="11">
        <v>283</v>
      </c>
      <c r="F282" s="12" t="s">
        <v>1223</v>
      </c>
      <c r="G282" s="12" t="s">
        <v>1224</v>
      </c>
      <c r="H282" s="12" t="s">
        <v>1569</v>
      </c>
      <c r="I282" s="12" t="s">
        <v>731</v>
      </c>
      <c r="J282" s="12" t="s">
        <v>731</v>
      </c>
      <c r="K282" s="12">
        <v>92400</v>
      </c>
      <c r="L282" s="13" t="s">
        <v>286</v>
      </c>
      <c r="M282" s="13" t="s">
        <v>546</v>
      </c>
      <c r="N282" s="14">
        <v>180000</v>
      </c>
      <c r="O282" s="15">
        <v>45107</v>
      </c>
      <c r="P282" s="15">
        <v>45838</v>
      </c>
      <c r="Q282" s="12" t="s">
        <v>604</v>
      </c>
      <c r="R282" s="13" t="s">
        <v>592</v>
      </c>
      <c r="S282" s="12"/>
    </row>
    <row r="283" spans="1:19" ht="57">
      <c r="A283" s="12">
        <v>108</v>
      </c>
      <c r="B283" s="12">
        <v>9</v>
      </c>
      <c r="C283" s="12">
        <v>108</v>
      </c>
      <c r="D283" s="12">
        <v>14</v>
      </c>
      <c r="E283" s="11">
        <v>284</v>
      </c>
      <c r="F283" s="12" t="s">
        <v>1225</v>
      </c>
      <c r="G283" s="12" t="s">
        <v>1226</v>
      </c>
      <c r="H283" s="12" t="s">
        <v>1570</v>
      </c>
      <c r="I283" s="12" t="s">
        <v>731</v>
      </c>
      <c r="J283" s="12" t="s">
        <v>731</v>
      </c>
      <c r="K283" s="12">
        <v>92400</v>
      </c>
      <c r="L283" s="13" t="s">
        <v>287</v>
      </c>
      <c r="M283" s="13" t="s">
        <v>547</v>
      </c>
      <c r="N283" s="14">
        <v>3492000</v>
      </c>
      <c r="O283" s="15">
        <v>45107</v>
      </c>
      <c r="P283" s="15">
        <v>45838</v>
      </c>
      <c r="Q283" s="12" t="s">
        <v>1227</v>
      </c>
      <c r="R283" s="13" t="s">
        <v>592</v>
      </c>
      <c r="S283" s="12"/>
    </row>
    <row r="284" spans="1:19" ht="57">
      <c r="A284" s="12">
        <v>108</v>
      </c>
      <c r="B284" s="12">
        <v>15</v>
      </c>
      <c r="C284" s="12">
        <v>108</v>
      </c>
      <c r="D284" s="12">
        <v>21</v>
      </c>
      <c r="E284" s="11">
        <v>285</v>
      </c>
      <c r="F284" s="12" t="s">
        <v>1228</v>
      </c>
      <c r="G284" s="12" t="s">
        <v>1229</v>
      </c>
      <c r="H284" s="12" t="s">
        <v>1571</v>
      </c>
      <c r="I284" s="12" t="s">
        <v>781</v>
      </c>
      <c r="J284" s="12" t="s">
        <v>781</v>
      </c>
      <c r="K284" s="12">
        <v>55000</v>
      </c>
      <c r="L284" s="13" t="s">
        <v>288</v>
      </c>
      <c r="M284" s="13" t="s">
        <v>548</v>
      </c>
      <c r="N284" s="14">
        <v>4000000</v>
      </c>
      <c r="O284" s="15">
        <v>45107</v>
      </c>
      <c r="P284" s="15">
        <v>45838</v>
      </c>
      <c r="Q284" s="12" t="s">
        <v>1230</v>
      </c>
      <c r="R284" s="13" t="s">
        <v>592</v>
      </c>
      <c r="S284" s="12"/>
    </row>
    <row r="285" spans="1:19" ht="71.25">
      <c r="A285" s="12">
        <v>108</v>
      </c>
      <c r="B285" s="12">
        <v>22</v>
      </c>
      <c r="C285" s="12">
        <v>109</v>
      </c>
      <c r="D285" s="12">
        <v>5</v>
      </c>
      <c r="E285" s="11">
        <v>286</v>
      </c>
      <c r="F285" s="12" t="s">
        <v>1231</v>
      </c>
      <c r="G285" s="12" t="s">
        <v>1232</v>
      </c>
      <c r="H285" s="12" t="s">
        <v>1572</v>
      </c>
      <c r="I285" s="12" t="s">
        <v>1215</v>
      </c>
      <c r="J285" s="12" t="s">
        <v>1215</v>
      </c>
      <c r="K285" s="12">
        <v>36100</v>
      </c>
      <c r="L285" s="13" t="s">
        <v>289</v>
      </c>
      <c r="M285" s="19" t="s">
        <v>549</v>
      </c>
      <c r="N285" s="14">
        <v>1000000</v>
      </c>
      <c r="O285" s="15">
        <v>45107</v>
      </c>
      <c r="P285" s="15">
        <v>45838</v>
      </c>
      <c r="Q285" s="12" t="s">
        <v>603</v>
      </c>
      <c r="R285" s="13" t="s">
        <v>592</v>
      </c>
      <c r="S285" s="12"/>
    </row>
    <row r="286" spans="1:19" ht="85.5">
      <c r="A286" s="12">
        <v>109</v>
      </c>
      <c r="B286" s="12">
        <v>6</v>
      </c>
      <c r="C286" s="12">
        <v>109</v>
      </c>
      <c r="D286" s="12">
        <v>15</v>
      </c>
      <c r="E286" s="11">
        <v>287</v>
      </c>
      <c r="F286" s="12" t="s">
        <v>1233</v>
      </c>
      <c r="G286" s="12" t="s">
        <v>1234</v>
      </c>
      <c r="H286" s="12" t="s">
        <v>1573</v>
      </c>
      <c r="I286" s="12" t="s">
        <v>827</v>
      </c>
      <c r="J286" s="12" t="s">
        <v>827</v>
      </c>
      <c r="K286" s="12">
        <v>35000</v>
      </c>
      <c r="L286" s="13" t="s">
        <v>290</v>
      </c>
      <c r="M286" s="13" t="s">
        <v>550</v>
      </c>
      <c r="N286" s="14">
        <v>3000000</v>
      </c>
      <c r="O286" s="15">
        <v>45107</v>
      </c>
      <c r="P286" s="15">
        <v>45838</v>
      </c>
      <c r="Q286" s="12" t="s">
        <v>603</v>
      </c>
      <c r="R286" s="13" t="s">
        <v>592</v>
      </c>
      <c r="S286" s="12"/>
    </row>
    <row r="287" spans="1:19" ht="57">
      <c r="A287" s="12">
        <v>109</v>
      </c>
      <c r="B287" s="12">
        <v>16</v>
      </c>
      <c r="C287" s="12">
        <v>109</v>
      </c>
      <c r="D287" s="12">
        <v>22</v>
      </c>
      <c r="E287" s="11">
        <v>288</v>
      </c>
      <c r="F287" s="12" t="s">
        <v>1235</v>
      </c>
      <c r="G287" s="12" t="s">
        <v>1236</v>
      </c>
      <c r="H287" s="12" t="s">
        <v>1574</v>
      </c>
      <c r="I287" s="12" t="s">
        <v>741</v>
      </c>
      <c r="J287" s="12" t="s">
        <v>741</v>
      </c>
      <c r="K287" s="12">
        <v>55000</v>
      </c>
      <c r="L287" s="13" t="s">
        <v>291</v>
      </c>
      <c r="M287" s="13" t="s">
        <v>551</v>
      </c>
      <c r="N287" s="14">
        <v>50000</v>
      </c>
      <c r="O287" s="15">
        <v>45107</v>
      </c>
      <c r="P287" s="15">
        <v>45838</v>
      </c>
      <c r="Q287" s="12" t="s">
        <v>603</v>
      </c>
      <c r="R287" s="13" t="s">
        <v>568</v>
      </c>
      <c r="S287" s="12"/>
    </row>
    <row r="288" spans="1:19" ht="57">
      <c r="A288" s="12">
        <v>109</v>
      </c>
      <c r="B288" s="12">
        <v>23</v>
      </c>
      <c r="C288" s="12">
        <v>110</v>
      </c>
      <c r="D288" s="12">
        <v>5</v>
      </c>
      <c r="E288" s="11">
        <v>289</v>
      </c>
      <c r="F288" s="12" t="s">
        <v>1237</v>
      </c>
      <c r="G288" s="12" t="s">
        <v>1238</v>
      </c>
      <c r="H288" s="12" t="s">
        <v>1575</v>
      </c>
      <c r="I288" s="12" t="s">
        <v>736</v>
      </c>
      <c r="J288" s="12" t="s">
        <v>736</v>
      </c>
      <c r="K288" s="12">
        <v>41900</v>
      </c>
      <c r="L288" s="13" t="s">
        <v>292</v>
      </c>
      <c r="M288" s="13" t="s">
        <v>552</v>
      </c>
      <c r="N288" s="14">
        <v>100000</v>
      </c>
      <c r="O288" s="15">
        <v>45107</v>
      </c>
      <c r="P288" s="15">
        <v>45838</v>
      </c>
      <c r="Q288" s="12" t="s">
        <v>603</v>
      </c>
      <c r="R288" s="13" t="s">
        <v>568</v>
      </c>
      <c r="S288" s="12"/>
    </row>
    <row r="289" spans="1:19" ht="57">
      <c r="A289" s="12">
        <v>110</v>
      </c>
      <c r="B289" s="12">
        <v>6</v>
      </c>
      <c r="C289" s="12">
        <v>110</v>
      </c>
      <c r="D289" s="12">
        <v>12</v>
      </c>
      <c r="E289" s="11">
        <v>290</v>
      </c>
      <c r="F289" s="12" t="s">
        <v>1239</v>
      </c>
      <c r="G289" s="12" t="s">
        <v>1240</v>
      </c>
      <c r="H289" s="12" t="s">
        <v>1576</v>
      </c>
      <c r="I289" s="12" t="s">
        <v>602</v>
      </c>
      <c r="J289" s="12" t="s">
        <v>602</v>
      </c>
      <c r="K289" s="12">
        <v>34100</v>
      </c>
      <c r="L289" s="13" t="s">
        <v>293</v>
      </c>
      <c r="M289" s="13" t="s">
        <v>553</v>
      </c>
      <c r="N289" s="14">
        <v>50000</v>
      </c>
      <c r="O289" s="15">
        <v>45107</v>
      </c>
      <c r="P289" s="15">
        <v>45838</v>
      </c>
      <c r="Q289" s="12" t="s">
        <v>603</v>
      </c>
      <c r="R289" s="13" t="s">
        <v>568</v>
      </c>
      <c r="S289" s="12"/>
    </row>
    <row r="290" spans="1:19" ht="114">
      <c r="A290" s="12">
        <v>110</v>
      </c>
      <c r="B290" s="12">
        <v>13</v>
      </c>
      <c r="C290" s="12">
        <v>110</v>
      </c>
      <c r="D290" s="12">
        <v>25</v>
      </c>
      <c r="E290" s="11">
        <v>291</v>
      </c>
      <c r="F290" s="12" t="s">
        <v>1241</v>
      </c>
      <c r="G290" s="12" t="s">
        <v>1242</v>
      </c>
      <c r="H290" s="12" t="s">
        <v>1577</v>
      </c>
      <c r="I290" s="12" t="s">
        <v>602</v>
      </c>
      <c r="J290" s="12" t="s">
        <v>602</v>
      </c>
      <c r="K290" s="12">
        <v>34100</v>
      </c>
      <c r="L290" s="13" t="s">
        <v>294</v>
      </c>
      <c r="M290" s="13" t="s">
        <v>554</v>
      </c>
      <c r="N290" s="14">
        <v>100000</v>
      </c>
      <c r="O290" s="15">
        <v>45473</v>
      </c>
      <c r="P290" s="15">
        <v>45838</v>
      </c>
      <c r="Q290" s="12" t="s">
        <v>604</v>
      </c>
      <c r="R290" s="13" t="s">
        <v>568</v>
      </c>
      <c r="S290" s="12"/>
    </row>
    <row r="291" spans="1:19" ht="57">
      <c r="A291" s="12">
        <v>111</v>
      </c>
      <c r="B291" s="12">
        <v>1</v>
      </c>
      <c r="C291" s="12">
        <v>111</v>
      </c>
      <c r="D291" s="12">
        <v>6</v>
      </c>
      <c r="E291" s="11">
        <v>292</v>
      </c>
      <c r="F291" s="12" t="s">
        <v>1243</v>
      </c>
      <c r="G291" s="12" t="s">
        <v>1244</v>
      </c>
      <c r="H291" s="12" t="s">
        <v>1578</v>
      </c>
      <c r="I291" s="12" t="s">
        <v>597</v>
      </c>
      <c r="J291" s="12" t="s">
        <v>597</v>
      </c>
      <c r="K291" s="12">
        <v>80500</v>
      </c>
      <c r="L291" s="13" t="s">
        <v>295</v>
      </c>
      <c r="M291" s="13" t="s">
        <v>555</v>
      </c>
      <c r="N291" s="14">
        <v>300000</v>
      </c>
      <c r="O291" s="15">
        <v>45107</v>
      </c>
      <c r="P291" s="15">
        <v>45838</v>
      </c>
      <c r="Q291" s="12" t="s">
        <v>603</v>
      </c>
      <c r="R291" s="13" t="s">
        <v>568</v>
      </c>
      <c r="S291" s="12"/>
    </row>
    <row r="292" spans="1:19" ht="71.25">
      <c r="A292" s="12">
        <v>111</v>
      </c>
      <c r="B292" s="12">
        <v>7</v>
      </c>
      <c r="C292" s="12">
        <v>111</v>
      </c>
      <c r="D292" s="12">
        <v>14</v>
      </c>
      <c r="E292" s="11">
        <v>293</v>
      </c>
      <c r="F292" s="12" t="s">
        <v>1245</v>
      </c>
      <c r="G292" s="12" t="s">
        <v>1246</v>
      </c>
      <c r="H292" s="12" t="s">
        <v>1579</v>
      </c>
      <c r="I292" s="12" t="s">
        <v>731</v>
      </c>
      <c r="J292" s="12" t="s">
        <v>731</v>
      </c>
      <c r="K292" s="12">
        <v>92400</v>
      </c>
      <c r="L292" s="13" t="s">
        <v>296</v>
      </c>
      <c r="M292" s="13" t="s">
        <v>556</v>
      </c>
      <c r="N292" s="14">
        <v>346500</v>
      </c>
      <c r="O292" s="15">
        <v>46203</v>
      </c>
      <c r="P292" s="15">
        <v>46203</v>
      </c>
      <c r="Q292" s="12" t="s">
        <v>604</v>
      </c>
      <c r="R292" s="13" t="s">
        <v>568</v>
      </c>
      <c r="S292" s="12"/>
    </row>
    <row r="293" spans="1:19" ht="57">
      <c r="A293" s="12">
        <v>111</v>
      </c>
      <c r="B293" s="12">
        <v>15</v>
      </c>
      <c r="C293" s="12">
        <v>111</v>
      </c>
      <c r="D293" s="12">
        <v>21</v>
      </c>
      <c r="E293" s="11">
        <v>294</v>
      </c>
      <c r="F293" s="12" t="s">
        <v>1247</v>
      </c>
      <c r="G293" s="12" t="s">
        <v>1248</v>
      </c>
      <c r="H293" s="12" t="s">
        <v>1580</v>
      </c>
      <c r="I293" s="12" t="s">
        <v>597</v>
      </c>
      <c r="J293" s="12" t="s">
        <v>597</v>
      </c>
      <c r="K293" s="12">
        <v>80500</v>
      </c>
      <c r="L293" s="13" t="s">
        <v>297</v>
      </c>
      <c r="M293" s="13" t="s">
        <v>557</v>
      </c>
      <c r="N293" s="14">
        <v>900000</v>
      </c>
      <c r="O293" s="15">
        <v>45107</v>
      </c>
      <c r="P293" s="15">
        <v>45838</v>
      </c>
      <c r="Q293" s="12" t="s">
        <v>603</v>
      </c>
      <c r="R293" s="13" t="s">
        <v>568</v>
      </c>
      <c r="S293" s="12"/>
    </row>
    <row r="294" spans="1:19" ht="57">
      <c r="A294" s="12">
        <v>111</v>
      </c>
      <c r="B294" s="12">
        <v>22</v>
      </c>
      <c r="C294" s="12">
        <v>112</v>
      </c>
      <c r="D294" s="12">
        <v>2</v>
      </c>
      <c r="E294" s="11">
        <v>295</v>
      </c>
      <c r="F294" s="12" t="s">
        <v>1249</v>
      </c>
      <c r="G294" s="12" t="s">
        <v>1250</v>
      </c>
      <c r="H294" s="12" t="s">
        <v>1581</v>
      </c>
      <c r="I294" s="12" t="s">
        <v>597</v>
      </c>
      <c r="J294" s="12" t="s">
        <v>597</v>
      </c>
      <c r="K294" s="12">
        <v>80500</v>
      </c>
      <c r="L294" s="13" t="s">
        <v>298</v>
      </c>
      <c r="M294" s="13" t="s">
        <v>558</v>
      </c>
      <c r="N294" s="14">
        <v>456000</v>
      </c>
      <c r="O294" s="15">
        <v>45107</v>
      </c>
      <c r="P294" s="15">
        <v>45838</v>
      </c>
      <c r="Q294" s="12" t="s">
        <v>603</v>
      </c>
      <c r="R294" s="13" t="s">
        <v>568</v>
      </c>
      <c r="S294" s="12"/>
    </row>
    <row r="295" spans="1:19" ht="71.25">
      <c r="A295" s="12">
        <v>112</v>
      </c>
      <c r="B295" s="12">
        <v>3</v>
      </c>
      <c r="C295" s="12">
        <v>112</v>
      </c>
      <c r="D295" s="12">
        <v>11</v>
      </c>
      <c r="E295" s="11">
        <v>296</v>
      </c>
      <c r="F295" s="12" t="s">
        <v>1251</v>
      </c>
      <c r="G295" s="12" t="s">
        <v>1252</v>
      </c>
      <c r="H295" s="12" t="s">
        <v>1582</v>
      </c>
      <c r="I295" s="12" t="s">
        <v>856</v>
      </c>
      <c r="J295" s="12" t="s">
        <v>856</v>
      </c>
      <c r="K295" s="12">
        <v>95200</v>
      </c>
      <c r="L295" s="13" t="s">
        <v>1108</v>
      </c>
      <c r="M295" s="13" t="s">
        <v>559</v>
      </c>
      <c r="N295" s="14">
        <v>1500000</v>
      </c>
      <c r="O295" s="15">
        <v>45107</v>
      </c>
      <c r="P295" s="15">
        <v>45838</v>
      </c>
      <c r="Q295" s="12" t="s">
        <v>603</v>
      </c>
      <c r="R295" s="13" t="s">
        <v>568</v>
      </c>
      <c r="S295" s="12"/>
    </row>
    <row r="296" spans="1:19" ht="57">
      <c r="A296" s="12">
        <v>112</v>
      </c>
      <c r="B296" s="12">
        <v>12</v>
      </c>
      <c r="C296" s="12">
        <v>112</v>
      </c>
      <c r="D296" s="12">
        <v>18</v>
      </c>
      <c r="E296" s="11">
        <v>297</v>
      </c>
      <c r="F296" s="12" t="s">
        <v>1253</v>
      </c>
      <c r="G296" s="12" t="s">
        <v>1254</v>
      </c>
      <c r="H296" s="12" t="s">
        <v>1583</v>
      </c>
      <c r="I296" s="12" t="s">
        <v>753</v>
      </c>
      <c r="J296" s="12" t="s">
        <v>753</v>
      </c>
      <c r="K296" s="12">
        <v>60900</v>
      </c>
      <c r="L296" s="13" t="s">
        <v>299</v>
      </c>
      <c r="M296" s="13" t="s">
        <v>560</v>
      </c>
      <c r="N296" s="14">
        <f>1800000-18000</f>
        <v>1782000</v>
      </c>
      <c r="O296" s="15">
        <v>45107</v>
      </c>
      <c r="P296" s="15">
        <v>45838</v>
      </c>
      <c r="Q296" s="12" t="s">
        <v>603</v>
      </c>
      <c r="R296" s="13" t="s">
        <v>568</v>
      </c>
      <c r="S296" s="12"/>
    </row>
    <row r="297" spans="1:19" ht="71.25">
      <c r="A297" s="12">
        <v>112</v>
      </c>
      <c r="B297" s="12">
        <v>19</v>
      </c>
      <c r="C297" s="12">
        <v>113</v>
      </c>
      <c r="D297" s="12">
        <v>1</v>
      </c>
      <c r="E297" s="11">
        <v>298</v>
      </c>
      <c r="F297" s="12" t="s">
        <v>1255</v>
      </c>
      <c r="G297" s="12" t="s">
        <v>1256</v>
      </c>
      <c r="H297" s="12" t="s">
        <v>1584</v>
      </c>
      <c r="I297" s="12" t="s">
        <v>830</v>
      </c>
      <c r="J297" s="12" t="s">
        <v>830</v>
      </c>
      <c r="K297" s="12">
        <v>62400</v>
      </c>
      <c r="L297" s="13" t="s">
        <v>1276</v>
      </c>
      <c r="M297" s="13" t="s">
        <v>1277</v>
      </c>
      <c r="N297" s="14">
        <f>1260000-12600</f>
        <v>1247400</v>
      </c>
      <c r="O297" s="15">
        <v>45107</v>
      </c>
      <c r="P297" s="15">
        <v>45838</v>
      </c>
      <c r="Q297" s="12" t="s">
        <v>603</v>
      </c>
      <c r="R297" s="13" t="s">
        <v>568</v>
      </c>
      <c r="S297" s="12"/>
    </row>
    <row r="298" spans="1:19" ht="142.5">
      <c r="A298" s="12">
        <v>113</v>
      </c>
      <c r="B298" s="12">
        <v>2</v>
      </c>
      <c r="C298" s="12">
        <v>113</v>
      </c>
      <c r="D298" s="12">
        <v>17</v>
      </c>
      <c r="E298" s="11">
        <v>299</v>
      </c>
      <c r="F298" s="12" t="s">
        <v>1257</v>
      </c>
      <c r="G298" s="12" t="s">
        <v>1258</v>
      </c>
      <c r="H298" s="12" t="s">
        <v>1585</v>
      </c>
      <c r="I298" s="12" t="s">
        <v>689</v>
      </c>
      <c r="J298" s="12" t="s">
        <v>689</v>
      </c>
      <c r="K298" s="12">
        <v>66700</v>
      </c>
      <c r="L298" s="13" t="s">
        <v>300</v>
      </c>
      <c r="M298" s="13" t="s">
        <v>561</v>
      </c>
      <c r="N298" s="14">
        <v>315000</v>
      </c>
      <c r="O298" s="15">
        <v>45107</v>
      </c>
      <c r="P298" s="15">
        <v>45838</v>
      </c>
      <c r="Q298" s="12" t="s">
        <v>603</v>
      </c>
      <c r="R298" s="13" t="s">
        <v>568</v>
      </c>
      <c r="S298" s="12"/>
    </row>
    <row r="299" spans="1:19" ht="57">
      <c r="A299" s="12">
        <v>113</v>
      </c>
      <c r="B299" s="12">
        <v>18</v>
      </c>
      <c r="C299" s="12">
        <v>113</v>
      </c>
      <c r="D299" s="12">
        <v>23</v>
      </c>
      <c r="E299" s="11">
        <v>300</v>
      </c>
      <c r="F299" s="12" t="s">
        <v>1259</v>
      </c>
      <c r="G299" s="12" t="s">
        <v>1260</v>
      </c>
      <c r="H299" s="12" t="s">
        <v>1586</v>
      </c>
      <c r="I299" s="12" t="s">
        <v>741</v>
      </c>
      <c r="J299" s="12" t="s">
        <v>741</v>
      </c>
      <c r="K299" s="12">
        <v>55000</v>
      </c>
      <c r="L299" s="13" t="s">
        <v>301</v>
      </c>
      <c r="M299" s="13" t="s">
        <v>562</v>
      </c>
      <c r="N299" s="14">
        <v>170000</v>
      </c>
      <c r="O299" s="15">
        <v>45107</v>
      </c>
      <c r="P299" s="15">
        <v>45838</v>
      </c>
      <c r="Q299" s="12" t="s">
        <v>603</v>
      </c>
      <c r="R299" s="13" t="s">
        <v>593</v>
      </c>
      <c r="S299" s="12"/>
    </row>
    <row r="300" spans="1:19" ht="57">
      <c r="A300" s="12">
        <v>113</v>
      </c>
      <c r="B300" s="12">
        <v>24</v>
      </c>
      <c r="C300" s="12">
        <v>114</v>
      </c>
      <c r="D300" s="12">
        <v>5</v>
      </c>
      <c r="E300" s="11">
        <v>301</v>
      </c>
      <c r="F300" s="12" t="s">
        <v>1261</v>
      </c>
      <c r="G300" s="12" t="s">
        <v>1262</v>
      </c>
      <c r="H300" s="12" t="s">
        <v>1587</v>
      </c>
      <c r="I300" s="12" t="s">
        <v>597</v>
      </c>
      <c r="J300" s="12" t="s">
        <v>597</v>
      </c>
      <c r="K300" s="12">
        <v>80500</v>
      </c>
      <c r="L300" s="13" t="s">
        <v>302</v>
      </c>
      <c r="M300" s="13" t="s">
        <v>563</v>
      </c>
      <c r="N300" s="14">
        <v>1735000</v>
      </c>
      <c r="O300" s="15">
        <v>45107</v>
      </c>
      <c r="P300" s="15">
        <v>45838</v>
      </c>
      <c r="Q300" s="12" t="s">
        <v>603</v>
      </c>
      <c r="R300" s="13" t="s">
        <v>594</v>
      </c>
      <c r="S300" s="12"/>
    </row>
    <row r="301" spans="1:19" ht="57">
      <c r="A301" s="12">
        <v>114</v>
      </c>
      <c r="B301" s="12">
        <v>6</v>
      </c>
      <c r="C301" s="12">
        <v>114</v>
      </c>
      <c r="D301" s="12">
        <v>13</v>
      </c>
      <c r="E301" s="11">
        <v>302</v>
      </c>
      <c r="F301" s="12" t="s">
        <v>1263</v>
      </c>
      <c r="G301" s="12" t="s">
        <v>1264</v>
      </c>
      <c r="H301" s="12" t="s">
        <v>1588</v>
      </c>
      <c r="I301" s="12" t="s">
        <v>602</v>
      </c>
      <c r="J301" s="12" t="s">
        <v>602</v>
      </c>
      <c r="K301" s="12">
        <v>34100</v>
      </c>
      <c r="L301" s="13" t="s">
        <v>120</v>
      </c>
      <c r="M301" s="13" t="s">
        <v>400</v>
      </c>
      <c r="N301" s="14">
        <f>230000-2300</f>
        <v>227700</v>
      </c>
      <c r="O301" s="15">
        <v>45107</v>
      </c>
      <c r="P301" s="15">
        <v>45838</v>
      </c>
      <c r="Q301" s="12" t="s">
        <v>603</v>
      </c>
      <c r="R301" s="13" t="s">
        <v>577</v>
      </c>
      <c r="S301" s="12"/>
    </row>
    <row r="302" spans="1:19" ht="71.25">
      <c r="A302" s="12">
        <v>114</v>
      </c>
      <c r="B302" s="12">
        <v>14</v>
      </c>
      <c r="C302" s="12">
        <v>114</v>
      </c>
      <c r="D302" s="12">
        <v>20</v>
      </c>
      <c r="E302" s="11">
        <v>303</v>
      </c>
      <c r="F302" s="12" t="s">
        <v>1265</v>
      </c>
      <c r="G302" s="12" t="s">
        <v>1266</v>
      </c>
      <c r="H302" s="12" t="s">
        <v>1589</v>
      </c>
      <c r="I302" s="12" t="s">
        <v>689</v>
      </c>
      <c r="J302" s="12" t="s">
        <v>689</v>
      </c>
      <c r="K302" s="12">
        <v>66700</v>
      </c>
      <c r="L302" s="13" t="s">
        <v>121</v>
      </c>
      <c r="M302" s="13" t="s">
        <v>401</v>
      </c>
      <c r="N302" s="14">
        <v>550000</v>
      </c>
      <c r="O302" s="15">
        <v>45107</v>
      </c>
      <c r="P302" s="15">
        <v>45838</v>
      </c>
      <c r="Q302" s="12" t="s">
        <v>603</v>
      </c>
      <c r="R302" s="13" t="s">
        <v>577</v>
      </c>
      <c r="S302" s="12"/>
    </row>
    <row r="303" spans="1:19" ht="71.25">
      <c r="A303" s="12">
        <v>114</v>
      </c>
      <c r="B303" s="12">
        <v>21</v>
      </c>
      <c r="C303" s="12">
        <v>115</v>
      </c>
      <c r="D303" s="12">
        <v>3</v>
      </c>
      <c r="E303" s="11">
        <v>304</v>
      </c>
      <c r="F303" s="12" t="s">
        <v>788</v>
      </c>
      <c r="G303" s="12" t="s">
        <v>789</v>
      </c>
      <c r="H303" s="12" t="s">
        <v>1590</v>
      </c>
      <c r="I303" s="12" t="s">
        <v>706</v>
      </c>
      <c r="J303" s="12" t="s">
        <v>706</v>
      </c>
      <c r="K303" s="12">
        <v>50500</v>
      </c>
      <c r="L303" s="13" t="s">
        <v>104</v>
      </c>
      <c r="M303" s="13" t="s">
        <v>384</v>
      </c>
      <c r="N303" s="14">
        <f>800000-8000</f>
        <v>792000</v>
      </c>
      <c r="O303" s="15">
        <v>45107</v>
      </c>
      <c r="P303" s="15">
        <v>45838</v>
      </c>
      <c r="Q303" s="12" t="s">
        <v>603</v>
      </c>
      <c r="R303" s="13" t="s">
        <v>575</v>
      </c>
      <c r="S303" s="12"/>
    </row>
    <row r="304" spans="1:19" ht="85.5">
      <c r="A304" s="12">
        <v>115</v>
      </c>
      <c r="B304" s="12">
        <v>4</v>
      </c>
      <c r="C304" s="12">
        <v>115</v>
      </c>
      <c r="D304" s="12">
        <v>13</v>
      </c>
      <c r="E304" s="11">
        <v>305</v>
      </c>
      <c r="F304" s="12" t="s">
        <v>747</v>
      </c>
      <c r="G304" s="12" t="s">
        <v>748</v>
      </c>
      <c r="H304" s="12" t="s">
        <v>1591</v>
      </c>
      <c r="I304" s="12" t="s">
        <v>746</v>
      </c>
      <c r="J304" s="12" t="s">
        <v>746</v>
      </c>
      <c r="K304" s="12">
        <v>96000</v>
      </c>
      <c r="L304" s="13" t="s">
        <v>85</v>
      </c>
      <c r="M304" s="13" t="s">
        <v>366</v>
      </c>
      <c r="N304" s="14">
        <v>1200000</v>
      </c>
      <c r="O304" s="15">
        <v>45107</v>
      </c>
      <c r="P304" s="15">
        <v>45838</v>
      </c>
      <c r="Q304" s="12" t="s">
        <v>603</v>
      </c>
      <c r="R304" s="13" t="s">
        <v>572</v>
      </c>
      <c r="S304" s="12"/>
    </row>
    <row r="305" spans="1:19" ht="99.75">
      <c r="A305" s="12">
        <v>115</v>
      </c>
      <c r="B305" s="12">
        <v>14</v>
      </c>
      <c r="C305" s="12">
        <v>115</v>
      </c>
      <c r="D305" s="12">
        <v>25</v>
      </c>
      <c r="E305" s="11">
        <v>306</v>
      </c>
      <c r="F305" s="12" t="s">
        <v>1267</v>
      </c>
      <c r="G305" s="12" t="s">
        <v>1268</v>
      </c>
      <c r="H305" s="12" t="s">
        <v>1592</v>
      </c>
      <c r="I305" s="12" t="s">
        <v>602</v>
      </c>
      <c r="J305" s="12" t="s">
        <v>602</v>
      </c>
      <c r="K305" s="12">
        <v>34100</v>
      </c>
      <c r="L305" s="13" t="s">
        <v>248</v>
      </c>
      <c r="M305" s="13" t="s">
        <v>1109</v>
      </c>
      <c r="N305" s="14">
        <v>100000</v>
      </c>
      <c r="O305" s="15">
        <v>45107</v>
      </c>
      <c r="P305" s="15">
        <v>45838</v>
      </c>
      <c r="Q305" s="12" t="s">
        <v>603</v>
      </c>
      <c r="R305" s="13" t="s">
        <v>566</v>
      </c>
      <c r="S305" s="12"/>
    </row>
  </sheetData>
  <autoFilter ref="A1:S305" xr:uid="{7221F228-CAA1-454D-8680-9A279E460E8F}"/>
  <sortState xmlns:xlrd2="http://schemas.microsoft.com/office/spreadsheetml/2017/richdata2" ref="A2:R305">
    <sortCondition ref="E2:E305"/>
  </sortState>
  <phoneticPr fontId="5" type="noConversion"/>
  <printOptions horizontalCentered="1"/>
  <pageMargins left="0.5" right="0.5" top="0.5" bottom="0.5" header="0.3" footer="0.3"/>
  <pageSetup paperSize="17" scale="46" fitToHeight="0" orientation="landscape" verticalDpi="0" r:id="rId1"/>
  <headerFooter>
    <oddHeader>&amp;CSB 309 Reauthorizations 2023</oddHeader>
    <oddFooter>&amp;C&amp;P&amp;R&amp;D  &amp;T</oddFooter>
  </headerFooter>
  <colBreaks count="1" manualBreakCount="1">
    <brk id="12" max="30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Serrano</dc:creator>
  <cp:lastModifiedBy>Tonantzin Lucero-Roybal</cp:lastModifiedBy>
  <cp:lastPrinted>2023-04-03T20:29:04Z</cp:lastPrinted>
  <dcterms:created xsi:type="dcterms:W3CDTF">2023-03-15T20:19:00Z</dcterms:created>
  <dcterms:modified xsi:type="dcterms:W3CDTF">2024-10-07T15:55:26Z</dcterms:modified>
</cp:coreProperties>
</file>