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xr:revisionPtr revIDLastSave="0" documentId="13_ncr:1_{B20C5A97-1738-485B-B185-DD022BB15AEC}" xr6:coauthVersionLast="47" xr6:coauthVersionMax="47" xr10:uidLastSave="{00000000-0000-0000-0000-000000000000}"/>
  <bookViews>
    <workbookView xWindow="-108" yWindow="-108" windowWidth="23256" windowHeight="13896" xr2:uid="{7E99717D-75FB-4673-A3CC-06F013FDCFF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1" l="1"/>
  <c r="I179" i="1"/>
  <c r="H140" i="1"/>
  <c r="H141" i="1"/>
  <c r="H139" i="1"/>
  <c r="I138" i="1"/>
  <c r="I129" i="1"/>
  <c r="I122" i="1"/>
  <c r="I118" i="1"/>
  <c r="I112" i="1"/>
  <c r="I99" i="1"/>
  <c r="H81" i="1"/>
  <c r="H82" i="1"/>
  <c r="H80" i="1"/>
  <c r="I79" i="1"/>
  <c r="I71" i="1"/>
  <c r="H57" i="1"/>
  <c r="H56" i="1"/>
  <c r="I55" i="1"/>
  <c r="I29" i="1"/>
  <c r="I19" i="1"/>
  <c r="H152" i="1"/>
  <c r="H183" i="1"/>
  <c r="H182" i="1"/>
  <c r="H181" i="1"/>
  <c r="H180" i="1"/>
  <c r="H177" i="1"/>
  <c r="H176" i="1"/>
  <c r="H175" i="1"/>
  <c r="H174" i="1"/>
  <c r="H173" i="1"/>
  <c r="I172" i="1"/>
  <c r="H170" i="1"/>
  <c r="H169" i="1"/>
  <c r="H168" i="1"/>
  <c r="H167" i="1"/>
  <c r="I166" i="1"/>
  <c r="H164" i="1"/>
  <c r="H163" i="1"/>
  <c r="I162" i="1"/>
  <c r="H157" i="1"/>
  <c r="H156" i="1"/>
  <c r="H155" i="1"/>
  <c r="I154" i="1"/>
  <c r="H151" i="1"/>
  <c r="H150" i="1"/>
  <c r="H149" i="1"/>
  <c r="I148" i="1"/>
  <c r="H146" i="1"/>
  <c r="H145" i="1"/>
  <c r="H142" i="1"/>
  <c r="I144" i="1"/>
  <c r="H136" i="1"/>
  <c r="H135" i="1"/>
  <c r="H134" i="1"/>
  <c r="H133" i="1"/>
  <c r="H132" i="1"/>
  <c r="H131" i="1"/>
  <c r="H130" i="1"/>
  <c r="H127" i="1"/>
  <c r="H126" i="1"/>
  <c r="H125" i="1"/>
  <c r="H124" i="1"/>
  <c r="H123" i="1"/>
  <c r="H120" i="1"/>
  <c r="H119" i="1"/>
  <c r="H116" i="1"/>
  <c r="H115" i="1"/>
  <c r="H114" i="1"/>
  <c r="H113" i="1"/>
  <c r="H110" i="1"/>
  <c r="H109" i="1"/>
  <c r="H108" i="1"/>
  <c r="I107" i="1"/>
  <c r="H103" i="1"/>
  <c r="H100" i="1"/>
  <c r="I102" i="1"/>
  <c r="H97" i="1"/>
  <c r="H96" i="1"/>
  <c r="I95" i="1"/>
  <c r="I93" i="1"/>
  <c r="H91" i="1"/>
  <c r="H90" i="1"/>
  <c r="H89" i="1"/>
  <c r="H88" i="1"/>
  <c r="H87" i="1"/>
  <c r="I86" i="1"/>
  <c r="H84" i="1"/>
  <c r="H83" i="1"/>
  <c r="H186" i="1"/>
  <c r="H190" i="1"/>
  <c r="H189" i="1"/>
  <c r="H188" i="1"/>
  <c r="H187" i="1"/>
  <c r="I185" i="1"/>
  <c r="H77" i="1"/>
  <c r="H76" i="1"/>
  <c r="I75" i="1"/>
  <c r="H73" i="1"/>
  <c r="H72" i="1"/>
  <c r="H69" i="1"/>
  <c r="H68" i="1"/>
  <c r="I67" i="1"/>
  <c r="H65" i="1"/>
  <c r="H64" i="1"/>
  <c r="H63" i="1"/>
  <c r="H62" i="1"/>
  <c r="H58" i="1"/>
  <c r="H59" i="1"/>
  <c r="I61" i="1"/>
  <c r="H51" i="1"/>
  <c r="H50" i="1"/>
  <c r="H49" i="1"/>
  <c r="H48" i="1"/>
  <c r="H47" i="1"/>
  <c r="I46" i="1"/>
  <c r="H44" i="1"/>
  <c r="H41" i="1"/>
  <c r="I43" i="1"/>
  <c r="H40" i="1"/>
  <c r="H39" i="1"/>
  <c r="H38" i="1"/>
  <c r="H35" i="1"/>
  <c r="H34" i="1"/>
  <c r="H33" i="1"/>
  <c r="H32" i="1"/>
  <c r="H31" i="1"/>
  <c r="H30" i="1"/>
  <c r="I37" i="1"/>
  <c r="H27" i="1"/>
  <c r="H26" i="1"/>
  <c r="H23" i="1"/>
  <c r="H22" i="1"/>
  <c r="H21" i="1"/>
  <c r="H20" i="1"/>
  <c r="H17" i="1"/>
  <c r="H14" i="1"/>
  <c r="H13" i="1"/>
  <c r="H12" i="1"/>
  <c r="H11" i="1"/>
  <c r="H10" i="1"/>
  <c r="H9" i="1"/>
  <c r="I25" i="1"/>
  <c r="I16" i="1"/>
  <c r="I8" i="1"/>
  <c r="J13" i="1" l="1"/>
  <c r="K13" i="1" s="1"/>
  <c r="E191" i="1"/>
  <c r="E192" i="1" s="1"/>
  <c r="D191" i="1"/>
  <c r="C191" i="1"/>
  <c r="I192" i="1" l="1"/>
  <c r="D192" i="1"/>
  <c r="C192" i="1"/>
  <c r="G191" i="1" l="1"/>
  <c r="F191" i="1"/>
  <c r="K137" i="1"/>
  <c r="F192" i="1" l="1"/>
  <c r="J192" i="1"/>
  <c r="K152" i="1"/>
  <c r="K153" i="1" l="1"/>
  <c r="G192" i="1" l="1"/>
  <c r="H1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Suazo-Giles</author>
    <author>Jolene Gonzales</author>
    <author>Catrina Chavez</author>
    <author>Richard West</author>
  </authors>
  <commentList>
    <comment ref="E6" authorId="0" shapeId="0" xr:uid="{5EC3334E-93CB-4637-896A-FE2FDA135F0D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Oil and Gas valuation is linked to the pivot table within the "export valuations" tab that contains data exported from LGBMS Property Tax Module.</t>
        </r>
      </text>
    </comment>
    <comment ref="G6" authorId="0" shapeId="0" xr:uid="{3C6D80CC-7CA1-46C0-A06E-3370FCD3A755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Copper valuation is linked to the pivot table within the "export valuations" tab that contains data exported from LGBMS Property Tax Module. NOTE: Historically only applies to Grant County.</t>
        </r>
      </text>
    </comment>
    <comment ref="A13" authorId="1" shapeId="0" xr:uid="{1C95734E-B45B-44D9-A460-B956760AC8AC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Don’t update or change. Leave value the same as the initial amount can be obtained from the Property Tax export file.</t>
        </r>
      </text>
    </comment>
    <comment ref="B133" authorId="2" shapeId="0" xr:uid="{4EF2EBA1-419A-4B42-BFEF-4FC1E8649875}">
      <text>
        <r>
          <rPr>
            <b/>
            <sz val="9"/>
            <color indexed="81"/>
            <rFont val="Tahoma"/>
            <family val="2"/>
          </rPr>
          <t>Catrina Chavez:</t>
        </r>
        <r>
          <rPr>
            <sz val="9"/>
            <color indexed="81"/>
            <rFont val="Tahoma"/>
            <family val="2"/>
          </rPr>
          <t xml:space="preserve">
Add in Bernalillo County R1-A for Non-Residential
 (Residential is a $0)</t>
        </r>
      </text>
    </comment>
    <comment ref="A136" authorId="1" shapeId="0" xr:uid="{9E71027E-337D-4022-A918-5F5D19A0C39F}">
      <text>
        <r>
          <rPr>
            <b/>
            <sz val="9"/>
            <color indexed="81"/>
            <rFont val="Tahoma"/>
            <family val="2"/>
          </rPr>
          <t>Jolene Gonzales: Don’t update or change. 
Leave value the same as the initial amount can be obtained from the Property Tax export file.</t>
        </r>
      </text>
    </comment>
    <comment ref="D136" authorId="3" shapeId="0" xr:uid="{269F45AA-73AD-4BFC-BA58-9A5E5D38CAF5}">
      <text>
        <r>
          <rPr>
            <b/>
            <sz val="9"/>
            <color indexed="81"/>
            <rFont val="Tahoma"/>
            <family val="2"/>
          </rPr>
          <t>Richard West:</t>
        </r>
        <r>
          <rPr>
            <sz val="9"/>
            <color indexed="81"/>
            <rFont val="Tahoma"/>
            <family val="2"/>
          </rPr>
          <t xml:space="preserve">
Checked PTD13 for Sandoval. This number ties out to the C and S total.</t>
        </r>
      </text>
    </comment>
  </commentList>
</comments>
</file>

<file path=xl/sharedStrings.xml><?xml version="1.0" encoding="utf-8"?>
<sst xmlns="http://schemas.openxmlformats.org/spreadsheetml/2006/main" count="332" uniqueCount="224">
  <si>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</si>
  <si>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</si>
  <si>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</si>
  <si>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</si>
  <si>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</si>
  <si>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</si>
  <si>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</si>
  <si>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</si>
  <si>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</si>
  <si>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</si>
  <si>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</si>
  <si>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</si>
  <si>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</si>
  <si>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</si>
  <si>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</si>
  <si>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</si>
  <si>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</si>
  <si>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</si>
  <si>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</si>
  <si>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</si>
  <si>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</si>
  <si>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</si>
  <si>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</si>
  <si>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</si>
  <si>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12 E 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</si>
  <si>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</si>
  <si>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</si>
  <si>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</si>
  <si>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</si>
  <si>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</si>
  <si>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</si>
  <si>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</si>
  <si>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</si>
  <si>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</si>
  <si>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</si>
  <si>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</si>
  <si>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</si>
  <si>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</si>
  <si>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</si>
  <si>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</si>
  <si>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</si>
  <si>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</si>
  <si>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</si>
  <si>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</si>
  <si>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</si>
  <si>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</si>
  <si>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</si>
  <si>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</si>
  <si>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</si>
  <si>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</si>
  <si>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</si>
  <si>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</si>
  <si>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</si>
  <si>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</si>
  <si>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</si>
  <si>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</si>
  <si>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</si>
  <si>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</si>
  <si>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</si>
  <si>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</si>
  <si>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</si>
  <si>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</si>
  <si>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</si>
  <si>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</si>
  <si>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</si>
  <si>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</si>
  <si>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</si>
  <si>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</si>
  <si>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            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</si>
  <si>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</si>
  <si>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</si>
  <si>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</si>
  <si>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</si>
  <si>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</si>
  <si>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</si>
  <si>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</si>
  <si>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</si>
  <si>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</si>
  <si>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</si>
  <si>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</si>
  <si>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</si>
  <si>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</si>
  <si>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</si>
  <si>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</si>
  <si>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</si>
  <si>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</si>
  <si>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</si>
  <si>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</si>
  <si>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</si>
  <si>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</si>
  <si>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</si>
  <si>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</si>
  <si>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</si>
  <si>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</si>
  <si>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</si>
  <si>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</si>
  <si>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</si>
  <si>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</si>
  <si>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</si>
  <si>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</si>
  <si>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</si>
  <si>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</si>
  <si>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</si>
  <si>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</si>
  <si>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</si>
  <si>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</si>
  <si>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</si>
  <si>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</si>
  <si>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</si>
  <si>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</si>
  <si>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</si>
  <si>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</si>
  <si>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 xml:space="preserve">            Ruidoso Downs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</si>
  <si>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</si>
  <si>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</si>
  <si>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</si>
  <si>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</si>
  <si>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</si>
  <si>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</si>
  <si>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</si>
  <si>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</si>
  <si>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</si>
  <si>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</si>
  <si>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</si>
  <si>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</si>
  <si>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</si>
  <si>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</si>
  <si>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</si>
  <si>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</si>
  <si>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</si>
  <si>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</si>
  <si>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</si>
  <si>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</si>
  <si>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</si>
  <si>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</si>
  <si>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</si>
  <si>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</si>
  <si>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</si>
  <si>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</si>
  <si>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</si>
  <si>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</si>
  <si>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</si>
  <si>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</si>
  <si>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</si>
  <si>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</si>
  <si>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</si>
  <si>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</si>
  <si>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</si>
  <si>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</si>
  <si>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</si>
  <si>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</si>
  <si>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</si>
  <si>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</si>
  <si>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 xml:space="preserve">            Corrales</t>
  </si>
  <si>
    <t>% in Sand Co:</t>
  </si>
  <si>
    <t>1OUT</t>
  </si>
  <si>
    <t>San Juan</t>
  </si>
  <si>
    <t xml:space="preserve">            Aztec</t>
  </si>
  <si>
    <t xml:space="preserve">            Bloomfield</t>
  </si>
  <si>
    <t xml:space="preserve">            Farmington</t>
  </si>
  <si>
    <t xml:space="preserve">            Kirtland</t>
  </si>
  <si>
    <t>San Miguel</t>
  </si>
  <si>
    <t xml:space="preserve">            Las Vegas</t>
  </si>
  <si>
    <t xml:space="preserve">            Pecos</t>
  </si>
  <si>
    <t>21</t>
  </si>
  <si>
    <t>Santa Fe</t>
  </si>
  <si>
    <t xml:space="preserve">            Santa Fe</t>
  </si>
  <si>
    <t>18</t>
  </si>
  <si>
    <t>% in Santa Fe Co: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</si>
  <si>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</si>
  <si>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</si>
  <si>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</si>
  <si>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</si>
  <si>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</si>
  <si>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</si>
  <si>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</si>
  <si>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</si>
  <si>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</si>
  <si>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</si>
  <si>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</si>
  <si>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</si>
  <si>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</si>
  <si>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</si>
  <si>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</si>
  <si>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</si>
  <si>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</si>
  <si>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</si>
  <si>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</si>
  <si>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</si>
  <si>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</si>
  <si>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</si>
  <si>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</si>
  <si>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</si>
  <si>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</si>
  <si>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</si>
  <si>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</si>
  <si>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</si>
  <si>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</si>
  <si>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</si>
  <si>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</si>
  <si>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</si>
  <si>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</si>
  <si>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</si>
  <si>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</si>
  <si>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</si>
  <si>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</si>
  <si>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</si>
  <si>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 xml:space="preserve">            Los Lunas</t>
  </si>
  <si>
    <t xml:space="preserve">            Peralta</t>
  </si>
  <si>
    <t xml:space="preserve">            Rio Communities</t>
  </si>
  <si>
    <t>1RC</t>
  </si>
  <si>
    <t>GRAND TOTAL</t>
  </si>
  <si>
    <t>Cnty</t>
  </si>
  <si>
    <t>Muni</t>
  </si>
  <si>
    <t>Tax Year 2025</t>
  </si>
  <si>
    <t>2 A</t>
  </si>
  <si>
    <t>R1-A</t>
  </si>
  <si>
    <t>Oil &amp; Gas</t>
  </si>
  <si>
    <t>1-BF</t>
  </si>
  <si>
    <t>PR</t>
  </si>
  <si>
    <t>3 &amp; 28RU</t>
  </si>
  <si>
    <t>2A &amp; 2AC</t>
  </si>
  <si>
    <t>6 &amp; 61/20</t>
  </si>
  <si>
    <t>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</si>
</sst>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1"/>
      <color rgb="FF0000FF"/>
      <name val="Arial"/>
      <family val="2"/>
    </font>
    <font>
      <sz val="10"/>
      <color indexed="12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 applyFill="1"/>
    <xf numFmtId="164" fontId="2" fillId="0" borderId="0" xfId="1" applyNumberFormat="1" applyFont="1" applyFill="1" applyProtection="1"/>
    <xf numFmtId="164" fontId="2" fillId="0" borderId="0" xfId="1" applyNumberFormat="1" applyFont="1" applyFill="1" applyBorder="1" applyAlignment="1" applyProtection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64" fontId="2" fillId="0" borderId="0" xfId="0" applyNumberFormat="1" applyFont="1"/>
    <xf numFmtId="10" fontId="2" fillId="0" borderId="0" xfId="2" applyNumberFormat="1" applyFont="1" applyFill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7" fontId="2" fillId="0" borderId="0" xfId="0" applyNumberFormat="1" applyFont="1"/>
    <xf numFmtId="165" fontId="2" fillId="0" borderId="0" xfId="2" applyNumberFormat="1" applyFont="1" applyFill="1"/>
    <xf numFmtId="0" fontId="2" fillId="0" borderId="0" xfId="0" quotePrefix="1" applyFont="1" applyAlignment="1">
      <alignment horizontal="right"/>
    </xf>
    <xf numFmtId="10" fontId="3" fillId="0" borderId="0" xfId="0" applyNumberFormat="1" applyFont="1"/>
    <xf numFmtId="0" fontId="3" fillId="0" borderId="1" xfId="0" applyFont="1" applyBorder="1" applyAlignment="1">
      <alignment horizontal="right"/>
    </xf>
    <xf numFmtId="37" fontId="3" fillId="0" borderId="2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37" fontId="3" fillId="0" borderId="5" xfId="0" applyNumberFormat="1" applyFont="1" applyBorder="1"/>
    <xf numFmtId="164" fontId="3" fillId="0" borderId="5" xfId="0" applyNumberFormat="1" applyFont="1" applyBorder="1"/>
    <xf numFmtId="0" fontId="6" fillId="0" borderId="0" xfId="0" applyFont="1"/>
    <xf numFmtId="37" fontId="7" fillId="0" borderId="0" xfId="0" applyNumberFormat="1" applyFont="1" applyProtection="1">
      <protection locked="0"/>
    </xf>
    <xf numFmtId="0" fontId="5" fillId="0" borderId="0" xfId="0" applyFont="1"/>
    <xf numFmtId="166" fontId="2" fillId="0" borderId="0" xfId="0" applyNumberFormat="1" applyFont="1"/>
    <xf numFmtId="164" fontId="0" fillId="2" borderId="0" xfId="1" applyNumberFormat="1" applyFont="1" applyFill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EAB-AA3E-47B6-9A31-5B8645E26741}">
  <sheetPr>
    <pageSetUpPr fitToPage="1"/>
  </sheetPr>
  <dimension ref="A1:N196"/>
  <sheetViews>
    <sheetView tabSelected="1" topLeftCell="D1" zoomScale="130" zoomScaleNormal="130" workbookViewId="0">
      <pane ySplit="1" topLeftCell="A2" activePane="bottomLeft" state="frozen"/>
      <selection pane="bottomLeft" activeCell="H193" sqref="H193"/>
    </sheetView>
  </sheetViews>
  <sheetFormatPr defaultColWidth="12" defaultRowHeight="13.2" x14ac:dyDescent="0.25"/>
  <cols>
    <col min="1" max="1" width="29.44140625" style="4" customWidth="1"/>
    <col min="2" max="2" width="8.88671875" style="4" customWidth="1"/>
    <col min="3" max="3" width="20.88671875" style="4" bestFit="1" customWidth="1"/>
    <col min="4" max="4" width="20.44140625" style="4" bestFit="1" customWidth="1"/>
    <col min="5" max="5" width="18.5546875" style="4" customWidth="1"/>
    <col min="6" max="6" width="18.44140625" style="4" bestFit="1" customWidth="1"/>
    <col min="7" max="7" width="18.88671875" style="4" customWidth="1"/>
    <col min="8" max="8" width="29.44140625" style="4" customWidth="1"/>
    <col min="9" max="9" width="20.109375" style="4" bestFit="1" customWidth="1"/>
    <col min="10" max="10" width="15.88671875" style="4" customWidth="1"/>
    <col min="11" max="11" width="19.109375" style="4" customWidth="1"/>
    <col min="12" max="16384" width="12" style="4"/>
  </cols>
  <sheetData>
    <row r="1" spans="1:11" x14ac:dyDescent="0.25">
      <c r="D1" s="6"/>
      <c r="I1" s="7"/>
    </row>
    <row r="2" spans="1:11" x14ac:dyDescent="0.25">
      <c r="D2" s="6"/>
      <c r="E2" s="6"/>
    </row>
    <row r="3" spans="1:11" x14ac:dyDescent="0.25">
      <c r="A3" s="6" t="s">
        <v>0</v>
      </c>
      <c r="D3" s="34" t="s">
        <v>214</v>
      </c>
    </row>
    <row r="5" spans="1:11" x14ac:dyDescent="0.25">
      <c r="A5" s="8"/>
      <c r="B5" s="9"/>
      <c r="C5" s="9"/>
      <c r="D5" s="9"/>
      <c r="E5" s="9"/>
      <c r="F5" s="9"/>
      <c r="G5" s="9"/>
      <c r="H5" s="10" t="s">
        <v>1</v>
      </c>
      <c r="I5" s="10" t="s">
        <v>1</v>
      </c>
    </row>
    <row r="6" spans="1:11" x14ac:dyDescent="0.25">
      <c r="A6" s="11"/>
      <c r="C6" s="12" t="s">
        <v>2</v>
      </c>
      <c r="D6" s="12" t="s">
        <v>3</v>
      </c>
      <c r="E6" s="37" t="s">
        <v>217</v>
      </c>
      <c r="F6" s="37"/>
      <c r="G6" s="12" t="s">
        <v>5</v>
      </c>
      <c r="H6" s="12" t="s">
        <v>6</v>
      </c>
      <c r="I6" s="12" t="s">
        <v>7</v>
      </c>
    </row>
    <row r="7" spans="1:11" x14ac:dyDescent="0.25">
      <c r="A7" s="13" t="s">
        <v>8</v>
      </c>
      <c r="B7" s="14" t="s">
        <v>9</v>
      </c>
      <c r="C7" s="14" t="s">
        <v>10</v>
      </c>
      <c r="D7" s="14" t="s">
        <v>10</v>
      </c>
      <c r="E7" s="14" t="s">
        <v>11</v>
      </c>
      <c r="F7" s="14" t="s">
        <v>12</v>
      </c>
      <c r="G7" s="14" t="s">
        <v>11</v>
      </c>
      <c r="H7" s="14" t="s">
        <v>10</v>
      </c>
      <c r="I7" s="14" t="s">
        <v>10</v>
      </c>
    </row>
    <row r="8" spans="1:11" ht="14.4" x14ac:dyDescent="0.3">
      <c r="A8" s="4" t="s">
        <v>13</v>
      </c>
      <c r="C8" s="1">
        <v>17538867116</v>
      </c>
      <c r="D8" s="1">
        <v>5539879908</v>
      </c>
      <c r="E8" s="1"/>
      <c r="F8" s="1"/>
      <c r="G8" s="1"/>
      <c r="H8" s="2"/>
      <c r="I8" s="2">
        <f>SUM(C8:G8)</f>
        <v>23078747024</v>
      </c>
    </row>
    <row r="9" spans="1:11" ht="14.4" x14ac:dyDescent="0.3">
      <c r="A9" s="4" t="s">
        <v>14</v>
      </c>
      <c r="B9" s="5">
        <v>12</v>
      </c>
      <c r="C9" s="1">
        <v>14269969334</v>
      </c>
      <c r="D9" s="1">
        <v>4559100644</v>
      </c>
      <c r="E9" s="1"/>
      <c r="F9" s="1"/>
      <c r="G9" s="1"/>
      <c r="H9" s="2">
        <f>SUM(C9:D9)</f>
        <v>18829069978</v>
      </c>
      <c r="I9" s="2"/>
      <c r="J9" s="15"/>
    </row>
    <row r="10" spans="1:11" ht="14.4" x14ac:dyDescent="0.3">
      <c r="A10" s="4" t="s">
        <v>153</v>
      </c>
      <c r="B10" s="5" t="s">
        <v>215</v>
      </c>
      <c r="C10" s="1">
        <v>0</v>
      </c>
      <c r="D10" s="1">
        <v>0</v>
      </c>
      <c r="E10" s="1"/>
      <c r="F10" s="1"/>
      <c r="G10" s="1"/>
      <c r="H10" s="2">
        <f t="shared" ref="H10:H14" si="0">SUM(C10:D10)</f>
        <v>0</v>
      </c>
      <c r="I10" s="2"/>
      <c r="J10" s="15"/>
    </row>
    <row r="11" spans="1:11" ht="14.4" x14ac:dyDescent="0.3">
      <c r="A11" s="4" t="s">
        <v>16</v>
      </c>
      <c r="B11" s="5" t="s">
        <v>17</v>
      </c>
      <c r="C11" s="1">
        <v>329991480</v>
      </c>
      <c r="D11" s="1">
        <v>40963333</v>
      </c>
      <c r="E11" s="1"/>
      <c r="F11" s="1"/>
      <c r="G11" s="1"/>
      <c r="H11" s="2">
        <f t="shared" si="0"/>
        <v>370954813</v>
      </c>
      <c r="I11" s="2"/>
      <c r="K11" s="4" t="s">
        <v>18</v>
      </c>
    </row>
    <row r="12" spans="1:11" ht="14.4" x14ac:dyDescent="0.3">
      <c r="A12" s="4" t="s">
        <v>19</v>
      </c>
      <c r="B12" s="5" t="s">
        <v>20</v>
      </c>
      <c r="C12" s="1">
        <v>10913039</v>
      </c>
      <c r="D12" s="1">
        <v>14592928</v>
      </c>
      <c r="E12" s="1"/>
      <c r="F12" s="1"/>
      <c r="G12" s="1"/>
      <c r="H12" s="2">
        <f t="shared" si="0"/>
        <v>25505967</v>
      </c>
      <c r="I12" s="2"/>
      <c r="J12" s="4" t="s">
        <v>21</v>
      </c>
      <c r="K12" s="4" t="s">
        <v>22</v>
      </c>
    </row>
    <row r="13" spans="1:11" ht="14.4" x14ac:dyDescent="0.3">
      <c r="A13" s="4" t="s">
        <v>23</v>
      </c>
      <c r="B13" s="5" t="s">
        <v>24</v>
      </c>
      <c r="C13" s="1">
        <v>0</v>
      </c>
      <c r="D13" s="1">
        <v>19287</v>
      </c>
      <c r="E13" s="1"/>
      <c r="F13" s="1"/>
      <c r="G13" s="1"/>
      <c r="H13" s="2">
        <f t="shared" si="0"/>
        <v>19287</v>
      </c>
      <c r="I13" s="2"/>
      <c r="J13" s="15">
        <f>$H$13+$H$136+$H$151+$H$152</f>
        <v>224806058</v>
      </c>
      <c r="K13" s="16">
        <f>H13/$J$13</f>
        <v>8.579395133559969E-5</v>
      </c>
    </row>
    <row r="14" spans="1:11" ht="14.4" x14ac:dyDescent="0.3">
      <c r="A14" s="4" t="s">
        <v>149</v>
      </c>
      <c r="B14" s="5" t="s">
        <v>216</v>
      </c>
      <c r="C14" s="1">
        <v>0</v>
      </c>
      <c r="D14" s="1">
        <v>20368377</v>
      </c>
      <c r="E14" s="1"/>
      <c r="F14" s="1"/>
      <c r="G14" s="1"/>
      <c r="H14" s="2">
        <f t="shared" si="0"/>
        <v>20368377</v>
      </c>
      <c r="I14" s="2"/>
      <c r="J14" s="15"/>
      <c r="K14" s="16"/>
    </row>
    <row r="15" spans="1:11" ht="14.4" x14ac:dyDescent="0.3">
      <c r="C15" s="1"/>
      <c r="D15" s="1"/>
      <c r="E15" s="1"/>
      <c r="F15" s="1"/>
      <c r="G15" s="1"/>
      <c r="H15" s="2"/>
      <c r="I15" s="2"/>
      <c r="J15" s="16"/>
    </row>
    <row r="16" spans="1:11" ht="14.4" x14ac:dyDescent="0.3">
      <c r="A16" s="4" t="s">
        <v>25</v>
      </c>
      <c r="C16" s="1">
        <v>67507522</v>
      </c>
      <c r="D16" s="1">
        <v>103730844</v>
      </c>
      <c r="E16" s="1"/>
      <c r="F16" s="1"/>
      <c r="G16" s="1"/>
      <c r="H16" s="2"/>
      <c r="I16" s="2">
        <f>SUM(C16:G16)</f>
        <v>171238366</v>
      </c>
    </row>
    <row r="17" spans="1:11" ht="14.4" x14ac:dyDescent="0.3">
      <c r="A17" s="4" t="s">
        <v>26</v>
      </c>
      <c r="B17" s="5" t="s">
        <v>27</v>
      </c>
      <c r="C17" s="1">
        <v>2826305</v>
      </c>
      <c r="D17" s="1">
        <v>5137891</v>
      </c>
      <c r="E17" s="1"/>
      <c r="F17" s="1"/>
      <c r="G17" s="1"/>
      <c r="H17" s="2">
        <f>SUM(C17:D17)</f>
        <v>7964196</v>
      </c>
      <c r="I17" s="2"/>
    </row>
    <row r="18" spans="1:11" ht="14.4" x14ac:dyDescent="0.3">
      <c r="C18" s="1"/>
      <c r="D18" s="1"/>
      <c r="E18" s="1"/>
      <c r="F18" s="1"/>
      <c r="G18" s="1"/>
      <c r="H18" s="2"/>
      <c r="I18" s="2"/>
    </row>
    <row r="19" spans="1:11" ht="14.4" x14ac:dyDescent="0.3">
      <c r="A19" s="4" t="s">
        <v>28</v>
      </c>
      <c r="C19" s="1">
        <v>911219978</v>
      </c>
      <c r="D19" s="1">
        <v>698285478</v>
      </c>
      <c r="E19" s="1">
        <v>76626180</v>
      </c>
      <c r="F19" s="1">
        <v>17558456</v>
      </c>
      <c r="G19" s="1"/>
      <c r="H19" s="2"/>
      <c r="I19" s="2">
        <f>SUM(C19:G19)</f>
        <v>1703690092</v>
      </c>
    </row>
    <row r="20" spans="1:11" ht="14.4" x14ac:dyDescent="0.3">
      <c r="A20" s="4" t="s">
        <v>29</v>
      </c>
      <c r="B20" s="5" t="s">
        <v>30</v>
      </c>
      <c r="C20" s="1">
        <v>10355969</v>
      </c>
      <c r="D20" s="1">
        <v>4658698</v>
      </c>
      <c r="E20" s="1"/>
      <c r="F20" s="1"/>
      <c r="G20" s="1"/>
      <c r="H20" s="2">
        <f t="shared" ref="H20:H23" si="1">SUM(C20:D20)</f>
        <v>15014667</v>
      </c>
      <c r="I20" s="2"/>
      <c r="J20" s="15"/>
    </row>
    <row r="21" spans="1:11" ht="14.4" x14ac:dyDescent="0.3">
      <c r="A21" s="4" t="s">
        <v>31</v>
      </c>
      <c r="B21" s="5" t="s">
        <v>32</v>
      </c>
      <c r="C21" s="1">
        <v>6833285</v>
      </c>
      <c r="D21" s="1">
        <v>5938337</v>
      </c>
      <c r="E21" s="1"/>
      <c r="F21" s="1"/>
      <c r="G21" s="1"/>
      <c r="H21" s="2">
        <f t="shared" si="1"/>
        <v>12771622</v>
      </c>
      <c r="I21" s="2"/>
    </row>
    <row r="22" spans="1:11" ht="14.4" x14ac:dyDescent="0.3">
      <c r="A22" s="4" t="s">
        <v>33</v>
      </c>
      <c r="B22" s="5" t="s">
        <v>34</v>
      </c>
      <c r="C22" s="1">
        <v>2464071</v>
      </c>
      <c r="D22" s="1">
        <v>1265676</v>
      </c>
      <c r="E22" s="1"/>
      <c r="F22" s="1"/>
      <c r="G22" s="1"/>
      <c r="H22" s="2">
        <f t="shared" si="1"/>
        <v>3729747</v>
      </c>
      <c r="I22" s="2"/>
    </row>
    <row r="23" spans="1:11" ht="14.4" x14ac:dyDescent="0.3">
      <c r="A23" s="4" t="s">
        <v>35</v>
      </c>
      <c r="B23" s="5" t="s">
        <v>27</v>
      </c>
      <c r="C23" s="1">
        <v>655174780</v>
      </c>
      <c r="D23" s="1">
        <v>307949551</v>
      </c>
      <c r="E23" s="1"/>
      <c r="F23" s="1"/>
      <c r="G23" s="1"/>
      <c r="H23" s="2">
        <f t="shared" si="1"/>
        <v>963124331</v>
      </c>
      <c r="I23" s="2"/>
    </row>
    <row r="24" spans="1:11" ht="14.4" x14ac:dyDescent="0.3">
      <c r="C24" s="1"/>
      <c r="D24" s="1"/>
      <c r="E24" s="1"/>
      <c r="F24" s="1"/>
      <c r="G24" s="1"/>
      <c r="H24" s="2"/>
      <c r="I24" s="2"/>
    </row>
    <row r="25" spans="1:11" ht="14.4" x14ac:dyDescent="0.3">
      <c r="A25" s="4" t="s">
        <v>36</v>
      </c>
      <c r="C25" s="1">
        <v>184826884</v>
      </c>
      <c r="D25" s="1">
        <v>236334342</v>
      </c>
      <c r="E25" s="1"/>
      <c r="F25" s="1"/>
      <c r="G25" s="1"/>
      <c r="H25" s="2"/>
      <c r="I25" s="2">
        <f>SUM(C25:G25)</f>
        <v>421161226</v>
      </c>
    </row>
    <row r="26" spans="1:11" ht="14.4" x14ac:dyDescent="0.3">
      <c r="A26" s="4" t="s">
        <v>37</v>
      </c>
      <c r="B26" s="5" t="s">
        <v>38</v>
      </c>
      <c r="C26" s="1">
        <v>93671131</v>
      </c>
      <c r="D26" s="1">
        <v>71832319</v>
      </c>
      <c r="E26" s="1"/>
      <c r="F26" s="1"/>
      <c r="G26" s="1"/>
      <c r="H26" s="2">
        <f t="shared" ref="H26:H27" si="2">SUM(C26:D26)</f>
        <v>165503450</v>
      </c>
      <c r="I26" s="2"/>
    </row>
    <row r="27" spans="1:11" ht="14.4" x14ac:dyDescent="0.3">
      <c r="A27" s="4" t="s">
        <v>39</v>
      </c>
      <c r="B27" s="5" t="s">
        <v>40</v>
      </c>
      <c r="C27" s="1">
        <v>13904193</v>
      </c>
      <c r="D27" s="1">
        <v>35686600</v>
      </c>
      <c r="E27" s="1"/>
      <c r="F27" s="1"/>
      <c r="G27" s="1"/>
      <c r="H27" s="2">
        <f t="shared" si="2"/>
        <v>49590793</v>
      </c>
      <c r="I27" s="2"/>
    </row>
    <row r="28" spans="1:11" ht="14.4" x14ac:dyDescent="0.3">
      <c r="C28" s="1"/>
      <c r="D28" s="1"/>
      <c r="E28" s="1"/>
      <c r="F28" s="1"/>
      <c r="G28" s="1"/>
      <c r="H28" s="2"/>
      <c r="I28" s="2"/>
    </row>
    <row r="29" spans="1:11" ht="14.4" x14ac:dyDescent="0.3">
      <c r="A29" s="4" t="s">
        <v>41</v>
      </c>
      <c r="C29" s="1">
        <v>534568868</v>
      </c>
      <c r="D29" s="1">
        <v>239245344</v>
      </c>
      <c r="E29" s="1">
        <v>11096044</v>
      </c>
      <c r="F29" s="1">
        <v>2352715</v>
      </c>
      <c r="G29" s="1"/>
      <c r="H29" s="2"/>
      <c r="I29" s="2">
        <f>SUM(C29:G29)</f>
        <v>787262971</v>
      </c>
    </row>
    <row r="30" spans="1:11" ht="14.4" x14ac:dyDescent="0.3">
      <c r="A30" s="4" t="s">
        <v>42</v>
      </c>
      <c r="B30" s="5" t="s">
        <v>43</v>
      </c>
      <c r="C30" s="1">
        <v>296939776</v>
      </c>
      <c r="D30" s="1">
        <v>55995724</v>
      </c>
      <c r="E30" s="1"/>
      <c r="F30" s="1"/>
      <c r="G30" s="1"/>
      <c r="H30" s="2">
        <f t="shared" ref="H30:H35" si="3">SUM(C30:D30)</f>
        <v>352935500</v>
      </c>
      <c r="I30" s="2"/>
      <c r="J30" s="15"/>
    </row>
    <row r="31" spans="1:11" ht="14.4" x14ac:dyDescent="0.3">
      <c r="A31" s="4" t="s">
        <v>44</v>
      </c>
      <c r="B31" s="5" t="s">
        <v>38</v>
      </c>
      <c r="C31" s="1">
        <v>11389677</v>
      </c>
      <c r="D31" s="1">
        <v>5261518</v>
      </c>
      <c r="F31" s="1"/>
      <c r="G31" s="1"/>
      <c r="H31" s="2">
        <f t="shared" si="3"/>
        <v>16651195</v>
      </c>
      <c r="I31" s="2"/>
    </row>
    <row r="32" spans="1:11" ht="14.4" x14ac:dyDescent="0.3">
      <c r="A32" s="4" t="s">
        <v>45</v>
      </c>
      <c r="B32" s="5" t="s">
        <v>40</v>
      </c>
      <c r="C32" s="1">
        <v>15826382</v>
      </c>
      <c r="D32" s="1">
        <v>6955976</v>
      </c>
      <c r="E32" s="1"/>
      <c r="F32" s="1"/>
      <c r="G32" s="1"/>
      <c r="H32" s="2">
        <f t="shared" si="3"/>
        <v>22782358</v>
      </c>
      <c r="I32" s="2"/>
      <c r="K32" s="17"/>
    </row>
    <row r="33" spans="1:9" ht="14.4" x14ac:dyDescent="0.3">
      <c r="A33" s="4" t="s">
        <v>46</v>
      </c>
      <c r="B33" s="5" t="s">
        <v>47</v>
      </c>
      <c r="C33" s="1">
        <v>1888527</v>
      </c>
      <c r="D33" s="1">
        <v>1266435</v>
      </c>
      <c r="E33" s="1"/>
      <c r="F33" s="1"/>
      <c r="G33" s="1"/>
      <c r="H33" s="2">
        <f t="shared" si="3"/>
        <v>3154962</v>
      </c>
      <c r="I33" s="2"/>
    </row>
    <row r="34" spans="1:9" ht="14.4" x14ac:dyDescent="0.3">
      <c r="A34" s="4" t="s">
        <v>48</v>
      </c>
      <c r="B34" s="5" t="s">
        <v>49</v>
      </c>
      <c r="C34" s="1">
        <v>70929232</v>
      </c>
      <c r="D34" s="1">
        <v>38849693</v>
      </c>
      <c r="E34" s="1"/>
      <c r="F34" s="1"/>
      <c r="G34" s="1"/>
      <c r="H34" s="2">
        <f t="shared" si="3"/>
        <v>109778925</v>
      </c>
      <c r="I34" s="2"/>
    </row>
    <row r="35" spans="1:9" ht="14.4" x14ac:dyDescent="0.3">
      <c r="A35" s="4" t="s">
        <v>50</v>
      </c>
      <c r="B35" s="5" t="s">
        <v>51</v>
      </c>
      <c r="C35" s="1">
        <v>8621572</v>
      </c>
      <c r="D35" s="1">
        <v>4143719</v>
      </c>
      <c r="E35" s="1"/>
      <c r="F35" s="1"/>
      <c r="G35" s="1"/>
      <c r="H35" s="2">
        <f t="shared" si="3"/>
        <v>12765291</v>
      </c>
      <c r="I35" s="2"/>
    </row>
    <row r="36" spans="1:9" ht="14.4" x14ac:dyDescent="0.3">
      <c r="C36" s="1"/>
      <c r="D36" s="1"/>
      <c r="E36" s="1"/>
      <c r="F36" s="1"/>
      <c r="G36" s="1"/>
      <c r="H36" s="2"/>
      <c r="I36" s="2"/>
    </row>
    <row r="37" spans="1:9" ht="14.4" x14ac:dyDescent="0.3">
      <c r="A37" s="4" t="s">
        <v>52</v>
      </c>
      <c r="C37" s="1">
        <v>766328629</v>
      </c>
      <c r="D37" s="1">
        <v>491249090</v>
      </c>
      <c r="E37" s="1"/>
      <c r="F37" s="1"/>
      <c r="G37" s="1"/>
      <c r="H37" s="2"/>
      <c r="I37" s="2">
        <f>SUM(C37:G37)</f>
        <v>1257577719</v>
      </c>
    </row>
    <row r="38" spans="1:9" ht="14.4" x14ac:dyDescent="0.3">
      <c r="A38" s="4" t="s">
        <v>53</v>
      </c>
      <c r="B38" s="5" t="s">
        <v>27</v>
      </c>
      <c r="C38" s="1">
        <v>614595486</v>
      </c>
      <c r="D38" s="1">
        <v>224003395</v>
      </c>
      <c r="E38" s="1"/>
      <c r="F38" s="1"/>
      <c r="G38" s="1"/>
      <c r="H38" s="2">
        <f t="shared" ref="H38:H41" si="4">SUM(C38:D38)</f>
        <v>838598881</v>
      </c>
      <c r="I38" s="2"/>
    </row>
    <row r="39" spans="1:9" ht="14.4" x14ac:dyDescent="0.3">
      <c r="A39" s="4" t="s">
        <v>54</v>
      </c>
      <c r="B39" s="5" t="s">
        <v>55</v>
      </c>
      <c r="C39" s="1">
        <v>651237</v>
      </c>
      <c r="D39" s="1">
        <v>147903</v>
      </c>
      <c r="E39" s="1"/>
      <c r="F39" s="1"/>
      <c r="G39" s="1"/>
      <c r="H39" s="2">
        <f t="shared" si="4"/>
        <v>799140</v>
      </c>
      <c r="I39" s="2"/>
    </row>
    <row r="40" spans="1:9" ht="14.4" x14ac:dyDescent="0.3">
      <c r="A40" s="4" t="s">
        <v>56</v>
      </c>
      <c r="B40" s="5" t="s">
        <v>15</v>
      </c>
      <c r="C40" s="1">
        <v>6085523</v>
      </c>
      <c r="D40" s="1">
        <v>4814532</v>
      </c>
      <c r="E40" s="1"/>
      <c r="F40" s="1"/>
      <c r="G40" s="1"/>
      <c r="H40" s="2">
        <f t="shared" si="4"/>
        <v>10900055</v>
      </c>
      <c r="I40" s="2"/>
    </row>
    <row r="41" spans="1:9" ht="14.4" x14ac:dyDescent="0.3">
      <c r="A41" s="4" t="s">
        <v>57</v>
      </c>
      <c r="B41" s="5" t="s">
        <v>58</v>
      </c>
      <c r="C41" s="1">
        <v>6393332</v>
      </c>
      <c r="D41" s="1">
        <v>4022407</v>
      </c>
      <c r="E41" s="1"/>
      <c r="F41" s="1"/>
      <c r="G41" s="1"/>
      <c r="H41" s="2">
        <f t="shared" si="4"/>
        <v>10415739</v>
      </c>
      <c r="I41" s="2"/>
    </row>
    <row r="42" spans="1:9" ht="14.4" x14ac:dyDescent="0.3">
      <c r="C42" s="1"/>
      <c r="D42" s="1"/>
      <c r="E42" s="1"/>
      <c r="F42" s="1"/>
      <c r="G42" s="1"/>
      <c r="H42" s="2"/>
      <c r="I42" s="2"/>
    </row>
    <row r="43" spans="1:9" ht="14.4" x14ac:dyDescent="0.3">
      <c r="A43" s="4" t="s">
        <v>59</v>
      </c>
      <c r="C43" s="1">
        <v>20854676</v>
      </c>
      <c r="D43" s="1">
        <v>87157763</v>
      </c>
      <c r="E43" s="1"/>
      <c r="F43" s="1"/>
      <c r="G43" s="1"/>
      <c r="H43" s="2"/>
      <c r="I43" s="2">
        <f>SUM(C43:G43)</f>
        <v>108012439</v>
      </c>
    </row>
    <row r="44" spans="1:9" ht="14.4" x14ac:dyDescent="0.3">
      <c r="A44" s="4" t="s">
        <v>60</v>
      </c>
      <c r="B44" s="5" t="s">
        <v>34</v>
      </c>
      <c r="C44" s="1">
        <v>7872445</v>
      </c>
      <c r="D44" s="1">
        <v>8519265</v>
      </c>
      <c r="E44" s="1"/>
      <c r="F44" s="1"/>
      <c r="G44" s="1"/>
      <c r="H44" s="2">
        <f t="shared" ref="H44" si="5">SUM(C44:D44)</f>
        <v>16391710</v>
      </c>
      <c r="I44" s="2"/>
    </row>
    <row r="45" spans="1:9" ht="15.75" customHeight="1" x14ac:dyDescent="0.3">
      <c r="C45" s="1"/>
      <c r="D45" s="1"/>
      <c r="E45" s="1"/>
      <c r="F45" s="1"/>
      <c r="G45" s="1"/>
      <c r="H45" s="2"/>
      <c r="I45" s="2"/>
    </row>
    <row r="46" spans="1:9" ht="14.4" x14ac:dyDescent="0.3">
      <c r="A46" s="4" t="s">
        <v>61</v>
      </c>
      <c r="C46" s="1">
        <v>4678476142</v>
      </c>
      <c r="D46" s="1">
        <v>1704613580</v>
      </c>
      <c r="E46" s="1"/>
      <c r="F46" s="1"/>
      <c r="G46" s="1"/>
      <c r="H46" s="2"/>
      <c r="I46" s="2">
        <f>SUM(C46:G46)</f>
        <v>6383089722</v>
      </c>
    </row>
    <row r="47" spans="1:9" ht="14.4" x14ac:dyDescent="0.3">
      <c r="A47" s="4" t="s">
        <v>62</v>
      </c>
      <c r="B47" s="5" t="s">
        <v>58</v>
      </c>
      <c r="C47" s="1">
        <v>2559557518</v>
      </c>
      <c r="D47" s="1">
        <v>897104373</v>
      </c>
      <c r="E47" s="1"/>
      <c r="F47" s="1"/>
      <c r="G47" s="1"/>
      <c r="H47" s="2">
        <f t="shared" ref="H47:H51" si="6">SUM(C47:D47)</f>
        <v>3456661891</v>
      </c>
      <c r="I47" s="2"/>
    </row>
    <row r="48" spans="1:9" ht="14.4" x14ac:dyDescent="0.3">
      <c r="A48" s="4" t="s">
        <v>63</v>
      </c>
      <c r="B48" s="5" t="s">
        <v>49</v>
      </c>
      <c r="C48" s="1">
        <v>11871635</v>
      </c>
      <c r="D48" s="1">
        <v>13761335</v>
      </c>
      <c r="E48" s="1"/>
      <c r="F48" s="1"/>
      <c r="G48" s="1"/>
      <c r="H48" s="2">
        <f t="shared" si="6"/>
        <v>25632970</v>
      </c>
      <c r="I48" s="2"/>
    </row>
    <row r="49" spans="1:11" ht="14.4" x14ac:dyDescent="0.3">
      <c r="A49" s="4" t="s">
        <v>64</v>
      </c>
      <c r="B49" s="5" t="s">
        <v>65</v>
      </c>
      <c r="C49" s="1">
        <v>73166313</v>
      </c>
      <c r="D49" s="1">
        <v>15025893</v>
      </c>
      <c r="E49" s="1"/>
      <c r="F49" s="1"/>
      <c r="G49" s="1"/>
      <c r="H49" s="2">
        <f t="shared" si="6"/>
        <v>88192206</v>
      </c>
      <c r="I49" s="2"/>
    </row>
    <row r="50" spans="1:11" ht="14.4" x14ac:dyDescent="0.3">
      <c r="A50" s="4" t="s">
        <v>66</v>
      </c>
      <c r="B50" s="5" t="s">
        <v>67</v>
      </c>
      <c r="C50" s="1">
        <v>330950496</v>
      </c>
      <c r="D50" s="1">
        <v>131608327</v>
      </c>
      <c r="E50" s="1"/>
      <c r="F50" s="1"/>
      <c r="G50" s="1"/>
      <c r="H50" s="2">
        <f t="shared" si="6"/>
        <v>462558823</v>
      </c>
      <c r="I50" s="2"/>
    </row>
    <row r="51" spans="1:11" s="5" customFormat="1" ht="14.4" x14ac:dyDescent="0.3">
      <c r="A51" s="18" t="s">
        <v>68</v>
      </c>
      <c r="B51" s="5">
        <v>18</v>
      </c>
      <c r="C51" s="3">
        <v>67347907</v>
      </c>
      <c r="D51" s="1">
        <v>27583041</v>
      </c>
      <c r="E51" s="3"/>
      <c r="F51" s="3"/>
      <c r="G51" s="3"/>
      <c r="H51" s="3">
        <f t="shared" si="6"/>
        <v>94930948</v>
      </c>
      <c r="I51" s="3"/>
      <c r="J51" s="4"/>
      <c r="K51" s="4"/>
    </row>
    <row r="52" spans="1:11" x14ac:dyDescent="0.25">
      <c r="A52" s="19"/>
      <c r="B52" s="20"/>
      <c r="C52" s="20"/>
      <c r="D52" s="20"/>
      <c r="E52" s="20"/>
      <c r="F52" s="20"/>
      <c r="G52" s="20"/>
      <c r="H52" s="10" t="s">
        <v>1</v>
      </c>
      <c r="I52" s="10" t="s">
        <v>1</v>
      </c>
      <c r="J52" s="5"/>
      <c r="K52" s="5"/>
    </row>
    <row r="53" spans="1:11" x14ac:dyDescent="0.25">
      <c r="A53" s="21"/>
      <c r="B53" s="6"/>
      <c r="C53" s="12" t="s">
        <v>2</v>
      </c>
      <c r="D53" s="12" t="s">
        <v>3</v>
      </c>
      <c r="E53" s="6" t="s">
        <v>4</v>
      </c>
      <c r="F53" s="6"/>
      <c r="G53" s="12" t="s">
        <v>5</v>
      </c>
      <c r="H53" s="12" t="s">
        <v>6</v>
      </c>
      <c r="I53" s="12" t="s">
        <v>7</v>
      </c>
    </row>
    <row r="54" spans="1:11" x14ac:dyDescent="0.25">
      <c r="A54" s="13" t="s">
        <v>8</v>
      </c>
      <c r="B54" s="14" t="s">
        <v>9</v>
      </c>
      <c r="C54" s="14" t="s">
        <v>10</v>
      </c>
      <c r="D54" s="14" t="s">
        <v>10</v>
      </c>
      <c r="E54" s="14" t="s">
        <v>11</v>
      </c>
      <c r="F54" s="14" t="s">
        <v>12</v>
      </c>
      <c r="G54" s="14" t="s">
        <v>11</v>
      </c>
      <c r="H54" s="14" t="s">
        <v>10</v>
      </c>
      <c r="I54" s="14" t="s">
        <v>10</v>
      </c>
    </row>
    <row r="55" spans="1:11" ht="14.4" x14ac:dyDescent="0.3">
      <c r="A55" s="4" t="s">
        <v>69</v>
      </c>
      <c r="C55" s="1">
        <v>1120271093</v>
      </c>
      <c r="D55" s="1">
        <v>3721907066</v>
      </c>
      <c r="E55" s="1">
        <v>11720423169</v>
      </c>
      <c r="F55" s="1">
        <v>2669599721</v>
      </c>
      <c r="G55" s="1"/>
      <c r="H55" s="2"/>
      <c r="I55" s="2">
        <f>SUM(C55:G55)</f>
        <v>19232201049</v>
      </c>
    </row>
    <row r="56" spans="1:11" ht="14.4" x14ac:dyDescent="0.3">
      <c r="A56" s="4" t="s">
        <v>70</v>
      </c>
      <c r="B56" s="5" t="s">
        <v>67</v>
      </c>
      <c r="C56" s="1">
        <v>219641655</v>
      </c>
      <c r="D56" s="1">
        <v>366315717</v>
      </c>
      <c r="E56" s="1">
        <v>176</v>
      </c>
      <c r="F56" s="1">
        <v>35</v>
      </c>
      <c r="G56" s="1"/>
      <c r="H56" s="2">
        <f>SUM(C56:F56)</f>
        <v>585957583</v>
      </c>
      <c r="I56" s="2"/>
      <c r="J56" s="15"/>
    </row>
    <row r="57" spans="1:11" ht="14.4" x14ac:dyDescent="0.3">
      <c r="A57" s="4" t="s">
        <v>71</v>
      </c>
      <c r="B57" s="5" t="s">
        <v>72</v>
      </c>
      <c r="C57" s="1">
        <v>589874679</v>
      </c>
      <c r="D57" s="1">
        <v>383599692</v>
      </c>
      <c r="E57" s="1">
        <v>27193419</v>
      </c>
      <c r="F57" s="1">
        <v>7725230</v>
      </c>
      <c r="G57" s="1"/>
      <c r="H57" s="2">
        <f>SUM(C57:F57)</f>
        <v>1008393020</v>
      </c>
      <c r="I57" s="2"/>
      <c r="J57" s="15"/>
    </row>
    <row r="58" spans="1:11" ht="14.4" x14ac:dyDescent="0.3">
      <c r="A58" s="4" t="s">
        <v>73</v>
      </c>
      <c r="B58" s="5" t="s">
        <v>74</v>
      </c>
      <c r="C58" s="1">
        <v>1050834</v>
      </c>
      <c r="D58" s="1">
        <v>362890</v>
      </c>
      <c r="E58" s="1"/>
      <c r="F58" s="1"/>
      <c r="G58" s="1"/>
      <c r="H58" s="2">
        <f t="shared" ref="H56:H59" si="7">SUM(C58:D58)</f>
        <v>1413724</v>
      </c>
      <c r="I58" s="2"/>
      <c r="J58" s="15"/>
    </row>
    <row r="59" spans="1:11" ht="14.4" x14ac:dyDescent="0.3">
      <c r="A59" s="4" t="s">
        <v>75</v>
      </c>
      <c r="B59" s="5" t="s">
        <v>76</v>
      </c>
      <c r="C59" s="1">
        <v>11879502</v>
      </c>
      <c r="D59" s="1">
        <v>7785558</v>
      </c>
      <c r="E59" s="1"/>
      <c r="F59" s="1"/>
      <c r="G59" s="1"/>
      <c r="H59" s="2">
        <f t="shared" si="7"/>
        <v>19665060</v>
      </c>
      <c r="I59" s="2"/>
    </row>
    <row r="60" spans="1:11" ht="14.4" x14ac:dyDescent="0.3">
      <c r="C60" s="1"/>
      <c r="D60" s="1"/>
      <c r="E60" s="1"/>
      <c r="F60" s="1"/>
      <c r="G60" s="1"/>
      <c r="H60" s="2"/>
      <c r="I60" s="2"/>
    </row>
    <row r="61" spans="1:11" ht="14.4" x14ac:dyDescent="0.3">
      <c r="A61" s="4" t="s">
        <v>77</v>
      </c>
      <c r="C61" s="1">
        <v>504215600</v>
      </c>
      <c r="D61" s="1">
        <v>242895186</v>
      </c>
      <c r="E61" s="1"/>
      <c r="F61" s="1"/>
      <c r="G61" s="1">
        <v>169846097</v>
      </c>
      <c r="H61" s="2"/>
      <c r="I61" s="2">
        <f>SUM(C61:G61)</f>
        <v>916956883</v>
      </c>
    </row>
    <row r="62" spans="1:11" ht="14.4" x14ac:dyDescent="0.3">
      <c r="A62" s="4" t="s">
        <v>78</v>
      </c>
      <c r="B62" s="5" t="s">
        <v>79</v>
      </c>
      <c r="C62" s="1">
        <v>18271823</v>
      </c>
      <c r="D62" s="1">
        <v>5039716</v>
      </c>
      <c r="E62" s="1"/>
      <c r="F62" s="1"/>
      <c r="G62" s="1"/>
      <c r="H62" s="2">
        <f t="shared" ref="H62:H65" si="8">SUM(C62:D62)</f>
        <v>23311539</v>
      </c>
      <c r="I62" s="2"/>
      <c r="J62" s="15"/>
    </row>
    <row r="63" spans="1:11" ht="14.4" x14ac:dyDescent="0.3">
      <c r="A63" s="4" t="s">
        <v>80</v>
      </c>
      <c r="B63" s="5" t="s">
        <v>81</v>
      </c>
      <c r="C63" s="1">
        <v>12241283</v>
      </c>
      <c r="D63" s="1">
        <v>2428689</v>
      </c>
      <c r="E63" s="1"/>
      <c r="F63" s="1"/>
      <c r="G63" s="1"/>
      <c r="H63" s="2">
        <f t="shared" si="8"/>
        <v>14669972</v>
      </c>
      <c r="I63" s="2"/>
    </row>
    <row r="64" spans="1:11" ht="14.4" x14ac:dyDescent="0.3">
      <c r="A64" s="4" t="s">
        <v>82</v>
      </c>
      <c r="B64" s="5" t="s">
        <v>83</v>
      </c>
      <c r="C64" s="1">
        <v>13861899</v>
      </c>
      <c r="D64" s="1">
        <v>2738833</v>
      </c>
      <c r="E64" s="1"/>
      <c r="F64" s="1"/>
      <c r="G64" s="1"/>
      <c r="H64" s="2">
        <f t="shared" si="8"/>
        <v>16600732</v>
      </c>
      <c r="I64" s="2"/>
    </row>
    <row r="65" spans="1:10" ht="14.4" x14ac:dyDescent="0.3">
      <c r="A65" s="4" t="s">
        <v>84</v>
      </c>
      <c r="B65" s="5" t="s">
        <v>27</v>
      </c>
      <c r="C65" s="1">
        <v>167205910</v>
      </c>
      <c r="D65" s="1">
        <v>77402941</v>
      </c>
      <c r="E65" s="1"/>
      <c r="F65" s="1"/>
      <c r="G65" s="1"/>
      <c r="H65" s="2">
        <f t="shared" si="8"/>
        <v>244608851</v>
      </c>
      <c r="I65" s="2"/>
    </row>
    <row r="66" spans="1:10" ht="14.4" x14ac:dyDescent="0.3">
      <c r="C66" s="2"/>
      <c r="D66" s="2"/>
      <c r="E66" s="1"/>
      <c r="F66" s="1"/>
      <c r="G66" s="2"/>
      <c r="H66" s="2"/>
      <c r="I66" s="2"/>
    </row>
    <row r="67" spans="1:10" ht="14.4" x14ac:dyDescent="0.3">
      <c r="A67" s="4" t="s">
        <v>85</v>
      </c>
      <c r="C67" s="1">
        <v>45226561</v>
      </c>
      <c r="D67" s="1">
        <v>164663250</v>
      </c>
      <c r="E67" s="1"/>
      <c r="F67" s="1"/>
      <c r="G67" s="1"/>
      <c r="H67" s="2"/>
      <c r="I67" s="2">
        <f>SUM(C67:G67)</f>
        <v>209889811</v>
      </c>
    </row>
    <row r="68" spans="1:10" ht="14.4" x14ac:dyDescent="0.3">
      <c r="A68" s="4" t="s">
        <v>86</v>
      </c>
      <c r="B68" s="5" t="s">
        <v>30</v>
      </c>
      <c r="C68" s="1">
        <v>23135846</v>
      </c>
      <c r="D68" s="1">
        <v>35097762</v>
      </c>
      <c r="E68" s="1"/>
      <c r="F68" s="1"/>
      <c r="G68" s="1"/>
      <c r="H68" s="2">
        <f t="shared" ref="H68:H69" si="9">SUM(C68:D68)</f>
        <v>58233608</v>
      </c>
      <c r="I68" s="2"/>
    </row>
    <row r="69" spans="1:10" ht="14.4" x14ac:dyDescent="0.3">
      <c r="A69" s="4" t="s">
        <v>87</v>
      </c>
      <c r="B69" s="5" t="s">
        <v>88</v>
      </c>
      <c r="C69" s="1">
        <v>2178661</v>
      </c>
      <c r="D69" s="1">
        <v>8571252</v>
      </c>
      <c r="E69" s="1"/>
      <c r="F69" s="1"/>
      <c r="G69" s="1"/>
      <c r="H69" s="2">
        <f t="shared" si="9"/>
        <v>10749913</v>
      </c>
      <c r="I69" s="2"/>
    </row>
    <row r="70" spans="1:10" ht="14.4" x14ac:dyDescent="0.3">
      <c r="C70" s="1"/>
      <c r="D70" s="1"/>
      <c r="E70" s="1"/>
      <c r="F70" s="1"/>
      <c r="G70" s="1"/>
      <c r="H70" s="2"/>
      <c r="I70" s="2"/>
    </row>
    <row r="71" spans="1:10" ht="14.4" x14ac:dyDescent="0.3">
      <c r="A71" s="4" t="s">
        <v>89</v>
      </c>
      <c r="C71" s="1">
        <v>6477704</v>
      </c>
      <c r="D71" s="1">
        <v>54791355</v>
      </c>
      <c r="E71" s="1">
        <v>11848559</v>
      </c>
      <c r="F71" s="1">
        <v>2535150</v>
      </c>
      <c r="G71" s="1"/>
      <c r="H71" s="2"/>
      <c r="I71" s="2">
        <f>SUM(C71:G71)</f>
        <v>75652768</v>
      </c>
    </row>
    <row r="72" spans="1:10" ht="14.4" x14ac:dyDescent="0.3">
      <c r="A72" s="4" t="s">
        <v>90</v>
      </c>
      <c r="B72" s="5" t="s">
        <v>91</v>
      </c>
      <c r="C72" s="1">
        <v>665987</v>
      </c>
      <c r="D72" s="1">
        <v>657660</v>
      </c>
      <c r="E72" s="1"/>
      <c r="F72" s="1"/>
      <c r="G72" s="1"/>
      <c r="H72" s="2">
        <f t="shared" ref="H72:H73" si="10">SUM(C72:D72)</f>
        <v>1323647</v>
      </c>
      <c r="I72" s="2"/>
      <c r="J72" s="15"/>
    </row>
    <row r="73" spans="1:10" ht="14.4" x14ac:dyDescent="0.3">
      <c r="A73" s="4" t="s">
        <v>92</v>
      </c>
      <c r="B73" s="5" t="s">
        <v>38</v>
      </c>
      <c r="C73" s="1">
        <v>1596299</v>
      </c>
      <c r="D73" s="1">
        <v>1163820</v>
      </c>
      <c r="E73" s="1"/>
      <c r="F73" s="1"/>
      <c r="G73" s="1"/>
      <c r="H73" s="2">
        <f t="shared" si="10"/>
        <v>2760119</v>
      </c>
      <c r="I73" s="2"/>
    </row>
    <row r="74" spans="1:10" ht="14.4" x14ac:dyDescent="0.3">
      <c r="C74" s="1"/>
      <c r="D74" s="1"/>
      <c r="E74" s="1"/>
      <c r="F74" s="1"/>
      <c r="G74" s="1"/>
      <c r="H74" s="2"/>
      <c r="I74" s="2"/>
    </row>
    <row r="75" spans="1:10" ht="14.4" x14ac:dyDescent="0.3">
      <c r="A75" s="4" t="s">
        <v>93</v>
      </c>
      <c r="C75" s="1">
        <v>30858956</v>
      </c>
      <c r="D75" s="1">
        <v>162499412</v>
      </c>
      <c r="E75" s="1"/>
      <c r="F75" s="1"/>
      <c r="G75" s="1"/>
      <c r="H75" s="2"/>
      <c r="I75" s="2">
        <f>SUM(C75:G75)</f>
        <v>193358368</v>
      </c>
    </row>
    <row r="76" spans="1:10" ht="14.4" x14ac:dyDescent="0.3">
      <c r="A76" s="4" t="s">
        <v>94</v>
      </c>
      <c r="B76" s="5" t="s">
        <v>27</v>
      </c>
      <c r="C76" s="1">
        <v>12920341</v>
      </c>
      <c r="D76" s="1">
        <v>30505800</v>
      </c>
      <c r="E76" s="1"/>
      <c r="F76" s="1"/>
      <c r="G76" s="1"/>
      <c r="H76" s="2">
        <f t="shared" ref="H76:H77" si="11">SUM(C76:D76)</f>
        <v>43426141</v>
      </c>
      <c r="I76" s="2"/>
    </row>
    <row r="77" spans="1:10" ht="14.4" x14ac:dyDescent="0.3">
      <c r="A77" s="4" t="s">
        <v>95</v>
      </c>
      <c r="B77" s="5" t="s">
        <v>96</v>
      </c>
      <c r="C77" s="1">
        <v>967287</v>
      </c>
      <c r="D77" s="1">
        <v>376951</v>
      </c>
      <c r="E77" s="1"/>
      <c r="F77" s="1"/>
      <c r="G77" s="1"/>
      <c r="H77" s="2">
        <f t="shared" si="11"/>
        <v>1344238</v>
      </c>
      <c r="I77" s="2"/>
    </row>
    <row r="78" spans="1:10" ht="14.4" x14ac:dyDescent="0.3">
      <c r="C78" s="1"/>
      <c r="D78" s="1"/>
      <c r="E78" s="1"/>
      <c r="F78" s="1"/>
      <c r="G78" s="1"/>
      <c r="H78" s="2"/>
      <c r="I78" s="2"/>
    </row>
    <row r="79" spans="1:10" ht="14.4" x14ac:dyDescent="0.3">
      <c r="A79" s="4" t="s">
        <v>97</v>
      </c>
      <c r="C79" s="1">
        <v>934219889</v>
      </c>
      <c r="D79" s="1">
        <v>2991234775</v>
      </c>
      <c r="E79" s="1">
        <v>15388373331</v>
      </c>
      <c r="F79" s="1">
        <v>3584641137</v>
      </c>
      <c r="G79" s="1"/>
      <c r="H79" s="2"/>
      <c r="I79" s="2">
        <f>SUM(C79:G79)</f>
        <v>22898469132</v>
      </c>
    </row>
    <row r="80" spans="1:10" ht="14.4" x14ac:dyDescent="0.3">
      <c r="A80" s="4" t="s">
        <v>98</v>
      </c>
      <c r="B80" s="5" t="s">
        <v>30</v>
      </c>
      <c r="C80" s="1">
        <v>27898251</v>
      </c>
      <c r="D80" s="1">
        <v>15733538</v>
      </c>
      <c r="E80" s="1">
        <v>1734757</v>
      </c>
      <c r="F80" s="1">
        <v>341696</v>
      </c>
      <c r="G80" s="1"/>
      <c r="H80" s="2">
        <f>SUM(C80:F80)</f>
        <v>45708242</v>
      </c>
      <c r="I80" s="2"/>
      <c r="J80" s="15"/>
    </row>
    <row r="81" spans="1:14" ht="14.4" x14ac:dyDescent="0.3">
      <c r="A81" s="4" t="s">
        <v>99</v>
      </c>
      <c r="B81" s="5" t="s">
        <v>67</v>
      </c>
      <c r="C81" s="1">
        <v>522597533</v>
      </c>
      <c r="D81" s="1">
        <v>329079761</v>
      </c>
      <c r="E81" s="1">
        <v>102977882</v>
      </c>
      <c r="F81" s="1">
        <v>21364256</v>
      </c>
      <c r="G81" s="1"/>
      <c r="H81" s="2">
        <f t="shared" ref="H81:H82" si="12">SUM(C81:F81)</f>
        <v>976019432</v>
      </c>
      <c r="I81" s="2"/>
    </row>
    <row r="82" spans="1:14" ht="14.4" x14ac:dyDescent="0.3">
      <c r="A82" s="4" t="s">
        <v>100</v>
      </c>
      <c r="B82" s="5" t="s">
        <v>101</v>
      </c>
      <c r="C82" s="1">
        <v>17219835</v>
      </c>
      <c r="D82" s="1">
        <v>17673905</v>
      </c>
      <c r="E82" s="1">
        <v>406493</v>
      </c>
      <c r="F82" s="1">
        <v>84743</v>
      </c>
      <c r="G82" s="1"/>
      <c r="H82" s="2">
        <f t="shared" si="12"/>
        <v>35384976</v>
      </c>
      <c r="I82" s="2"/>
    </row>
    <row r="83" spans="1:14" ht="14.4" x14ac:dyDescent="0.3">
      <c r="A83" s="4" t="s">
        <v>102</v>
      </c>
      <c r="B83" s="5" t="s">
        <v>27</v>
      </c>
      <c r="C83" s="1">
        <v>105134620</v>
      </c>
      <c r="D83" s="1">
        <v>44213277</v>
      </c>
      <c r="E83" s="1"/>
      <c r="F83" s="1"/>
      <c r="G83" s="1"/>
      <c r="H83" s="2">
        <f t="shared" ref="H80:H84" si="13">SUM(C83:D83)</f>
        <v>149347897</v>
      </c>
      <c r="I83" s="2"/>
    </row>
    <row r="84" spans="1:14" ht="14.4" x14ac:dyDescent="0.3">
      <c r="A84" s="4" t="s">
        <v>103</v>
      </c>
      <c r="B84" s="5" t="s">
        <v>104</v>
      </c>
      <c r="C84" s="1">
        <v>5716805</v>
      </c>
      <c r="D84" s="1">
        <v>5408313</v>
      </c>
      <c r="E84" s="1"/>
      <c r="F84" s="1"/>
      <c r="G84" s="1"/>
      <c r="H84" s="2">
        <f t="shared" si="13"/>
        <v>11125118</v>
      </c>
      <c r="I84" s="2"/>
    </row>
    <row r="85" spans="1:14" ht="14.4" x14ac:dyDescent="0.3">
      <c r="C85" s="1"/>
      <c r="D85" s="1"/>
      <c r="E85" s="1"/>
      <c r="F85" s="1"/>
      <c r="G85" s="1"/>
      <c r="H85" s="2"/>
      <c r="I85" s="2"/>
    </row>
    <row r="86" spans="1:14" ht="14.4" x14ac:dyDescent="0.3">
      <c r="A86" s="4" t="s">
        <v>105</v>
      </c>
      <c r="C86" s="1">
        <v>1173539973</v>
      </c>
      <c r="D86" s="1">
        <v>550852989</v>
      </c>
      <c r="E86" s="1"/>
      <c r="F86" s="1"/>
      <c r="G86" s="1"/>
      <c r="H86" s="2"/>
      <c r="I86" s="2">
        <f>SUM(C86:G86)</f>
        <v>1724392962</v>
      </c>
    </row>
    <row r="87" spans="1:14" ht="14.4" x14ac:dyDescent="0.3">
      <c r="A87" s="4" t="s">
        <v>106</v>
      </c>
      <c r="B87" s="5" t="s">
        <v>104</v>
      </c>
      <c r="C87" s="1">
        <v>27113744</v>
      </c>
      <c r="D87" s="1">
        <v>7726808</v>
      </c>
      <c r="E87" s="1"/>
      <c r="F87" s="1"/>
      <c r="G87" s="1"/>
      <c r="H87" s="2">
        <f t="shared" ref="H87:H91" si="14">SUM(C87:D87)</f>
        <v>34840552</v>
      </c>
      <c r="I87" s="2"/>
    </row>
    <row r="88" spans="1:14" ht="14.4" x14ac:dyDescent="0.3">
      <c r="A88" s="4" t="s">
        <v>107</v>
      </c>
      <c r="B88" s="5" t="s">
        <v>108</v>
      </c>
      <c r="C88" s="1">
        <v>11935533</v>
      </c>
      <c r="D88" s="1">
        <v>9526649</v>
      </c>
      <c r="E88" s="1"/>
      <c r="F88" s="1"/>
      <c r="G88" s="1"/>
      <c r="H88" s="2">
        <f t="shared" si="14"/>
        <v>21462182</v>
      </c>
      <c r="I88" s="2"/>
    </row>
    <row r="89" spans="1:14" ht="14.4" x14ac:dyDescent="0.3">
      <c r="A89" s="4" t="s">
        <v>109</v>
      </c>
      <c r="B89" s="5" t="s">
        <v>110</v>
      </c>
      <c r="C89" s="1">
        <v>2150484</v>
      </c>
      <c r="D89" s="1">
        <v>5253412</v>
      </c>
      <c r="E89" s="1"/>
      <c r="F89" s="1"/>
      <c r="G89" s="1"/>
      <c r="H89" s="2">
        <f t="shared" si="14"/>
        <v>7403896</v>
      </c>
      <c r="I89" s="2"/>
    </row>
    <row r="90" spans="1:14" ht="14.4" x14ac:dyDescent="0.3">
      <c r="A90" s="4" t="s">
        <v>111</v>
      </c>
      <c r="B90" s="5" t="s">
        <v>220</v>
      </c>
      <c r="C90" s="1">
        <v>470853010</v>
      </c>
      <c r="D90" s="1">
        <v>239042385</v>
      </c>
      <c r="E90" s="1"/>
      <c r="F90" s="1"/>
      <c r="G90" s="1"/>
      <c r="H90" s="2">
        <f t="shared" si="14"/>
        <v>709895395</v>
      </c>
      <c r="I90" s="2"/>
    </row>
    <row r="91" spans="1:14" ht="14.4" x14ac:dyDescent="0.3">
      <c r="A91" s="4" t="s">
        <v>112</v>
      </c>
      <c r="B91" s="5">
        <v>35</v>
      </c>
      <c r="C91" s="1">
        <v>40375566</v>
      </c>
      <c r="D91" s="1">
        <v>28255079</v>
      </c>
      <c r="E91" s="1"/>
      <c r="F91" s="1"/>
      <c r="G91" s="1"/>
      <c r="H91" s="2">
        <f t="shared" si="14"/>
        <v>68630645</v>
      </c>
      <c r="I91" s="2"/>
      <c r="L91" s="22"/>
      <c r="M91" s="22"/>
      <c r="N91" s="22"/>
    </row>
    <row r="92" spans="1:14" ht="14.4" x14ac:dyDescent="0.3">
      <c r="C92" s="1"/>
      <c r="D92" s="1"/>
      <c r="E92" s="1"/>
      <c r="F92" s="1"/>
      <c r="G92" s="1"/>
      <c r="H92" s="2"/>
      <c r="I92" s="2"/>
      <c r="L92" s="22"/>
      <c r="M92" s="22"/>
      <c r="N92" s="22"/>
    </row>
    <row r="93" spans="1:14" ht="14.4" x14ac:dyDescent="0.3">
      <c r="A93" s="4" t="s">
        <v>113</v>
      </c>
      <c r="B93" s="5" t="s">
        <v>27</v>
      </c>
      <c r="C93" s="1">
        <v>980471060</v>
      </c>
      <c r="D93" s="1">
        <v>131098967</v>
      </c>
      <c r="E93" s="1"/>
      <c r="F93" s="1"/>
      <c r="G93" s="1"/>
      <c r="H93" s="2"/>
      <c r="I93" s="2">
        <f>SUM(C93:G93)</f>
        <v>1111570027</v>
      </c>
      <c r="L93" s="22"/>
      <c r="M93" s="22"/>
      <c r="N93" s="22"/>
    </row>
    <row r="94" spans="1:14" ht="14.4" x14ac:dyDescent="0.3">
      <c r="C94" s="1"/>
      <c r="D94" s="1"/>
      <c r="E94" s="1"/>
      <c r="F94" s="1"/>
      <c r="G94" s="1"/>
      <c r="H94" s="2"/>
      <c r="I94" s="2"/>
      <c r="L94" s="22"/>
      <c r="M94" s="22"/>
      <c r="N94" s="22"/>
    </row>
    <row r="95" spans="1:14" ht="14.4" x14ac:dyDescent="0.3">
      <c r="A95" s="4" t="s">
        <v>114</v>
      </c>
      <c r="C95" s="1">
        <v>306205521</v>
      </c>
      <c r="D95" s="1">
        <v>402957679</v>
      </c>
      <c r="E95" s="1"/>
      <c r="F95" s="1"/>
      <c r="G95" s="1"/>
      <c r="H95" s="2"/>
      <c r="I95" s="2">
        <f>SUM(C95:G95)</f>
        <v>709163200</v>
      </c>
      <c r="L95" s="22"/>
      <c r="M95" s="22"/>
      <c r="N95" s="22"/>
    </row>
    <row r="96" spans="1:14" ht="14.4" x14ac:dyDescent="0.3">
      <c r="A96" s="4" t="s">
        <v>115</v>
      </c>
      <c r="B96" s="5" t="s">
        <v>96</v>
      </c>
      <c r="C96" s="1">
        <v>12354371</v>
      </c>
      <c r="D96" s="1">
        <v>8040412</v>
      </c>
      <c r="E96" s="1"/>
      <c r="F96" s="1"/>
      <c r="G96" s="1"/>
      <c r="H96" s="2">
        <f t="shared" ref="H96:H97" si="15">SUM(C96:D96)</f>
        <v>20394783</v>
      </c>
      <c r="I96" s="2"/>
      <c r="L96" s="22"/>
      <c r="M96" s="22"/>
      <c r="N96" s="22"/>
    </row>
    <row r="97" spans="1:14" ht="14.4" x14ac:dyDescent="0.3">
      <c r="A97" s="4" t="s">
        <v>116</v>
      </c>
      <c r="B97" s="5" t="s">
        <v>27</v>
      </c>
      <c r="C97" s="1">
        <v>160656484</v>
      </c>
      <c r="D97" s="1">
        <v>149832551</v>
      </c>
      <c r="E97" s="1"/>
      <c r="F97" s="1"/>
      <c r="G97" s="1"/>
      <c r="H97" s="2">
        <f t="shared" si="15"/>
        <v>310489035</v>
      </c>
      <c r="I97" s="2"/>
      <c r="L97" s="22"/>
      <c r="M97" s="22"/>
      <c r="N97" s="22"/>
    </row>
    <row r="98" spans="1:14" ht="14.4" x14ac:dyDescent="0.3">
      <c r="C98" s="1"/>
      <c r="D98" s="1"/>
      <c r="E98" s="1"/>
      <c r="F98" s="1"/>
      <c r="G98" s="1"/>
      <c r="H98" s="2"/>
      <c r="I98" s="2"/>
      <c r="L98" s="22"/>
      <c r="M98" s="22"/>
      <c r="N98" s="22"/>
    </row>
    <row r="99" spans="1:14" ht="14.4" x14ac:dyDescent="0.3">
      <c r="A99" s="4" t="s">
        <v>117</v>
      </c>
      <c r="C99" s="1">
        <v>303621074</v>
      </c>
      <c r="D99" s="1">
        <v>442503536</v>
      </c>
      <c r="E99" s="1">
        <v>25956</v>
      </c>
      <c r="F99" s="1">
        <v>6088</v>
      </c>
      <c r="G99" s="1"/>
      <c r="H99" s="2"/>
      <c r="I99" s="2">
        <f>SUM(C99:G99)</f>
        <v>746156654</v>
      </c>
      <c r="L99" s="22"/>
      <c r="M99" s="22"/>
      <c r="N99" s="22"/>
    </row>
    <row r="100" spans="1:14" ht="14.4" x14ac:dyDescent="0.3">
      <c r="A100" s="4" t="s">
        <v>118</v>
      </c>
      <c r="B100" s="5" t="s">
        <v>27</v>
      </c>
      <c r="C100" s="1">
        <v>228642088</v>
      </c>
      <c r="D100" s="1">
        <v>173443984</v>
      </c>
      <c r="E100" s="1"/>
      <c r="F100" s="1"/>
      <c r="G100" s="1"/>
      <c r="H100" s="2">
        <f t="shared" ref="H100" si="16">SUM(C100:D100)</f>
        <v>402086072</v>
      </c>
      <c r="I100" s="2"/>
      <c r="J100" s="15"/>
    </row>
    <row r="101" spans="1:14" ht="14.4" x14ac:dyDescent="0.3">
      <c r="C101" s="1"/>
      <c r="D101" s="1"/>
      <c r="E101" s="1"/>
      <c r="F101" s="1"/>
      <c r="G101" s="1"/>
      <c r="H101" s="2"/>
      <c r="I101" s="2"/>
    </row>
    <row r="102" spans="1:14" ht="14.4" x14ac:dyDescent="0.3">
      <c r="A102" s="4" t="s">
        <v>119</v>
      </c>
      <c r="C102" s="1">
        <v>96930050</v>
      </c>
      <c r="D102" s="1">
        <v>80892705</v>
      </c>
      <c r="E102" s="1"/>
      <c r="F102" s="1"/>
      <c r="G102" s="1"/>
      <c r="H102" s="2"/>
      <c r="I102" s="2">
        <f>SUM(C102:G102)</f>
        <v>177822755</v>
      </c>
    </row>
    <row r="103" spans="1:14" ht="14.4" x14ac:dyDescent="0.3">
      <c r="A103" s="4" t="s">
        <v>120</v>
      </c>
      <c r="B103" s="5" t="s">
        <v>15</v>
      </c>
      <c r="C103" s="1">
        <v>2867508</v>
      </c>
      <c r="D103" s="1">
        <v>4086359</v>
      </c>
      <c r="E103" s="1"/>
      <c r="F103" s="1"/>
      <c r="G103" s="1"/>
      <c r="H103" s="2">
        <f t="shared" ref="H103" si="17">SUM(C103:D103)</f>
        <v>6953867</v>
      </c>
      <c r="I103" s="2"/>
    </row>
    <row r="104" spans="1:14" x14ac:dyDescent="0.25">
      <c r="A104" s="19"/>
      <c r="B104" s="20"/>
      <c r="C104" s="20"/>
      <c r="D104" s="20"/>
      <c r="E104" s="20"/>
      <c r="F104" s="20"/>
      <c r="G104" s="20"/>
      <c r="H104" s="10" t="s">
        <v>1</v>
      </c>
      <c r="I104" s="10" t="s">
        <v>1</v>
      </c>
    </row>
    <row r="105" spans="1:14" x14ac:dyDescent="0.25">
      <c r="A105" s="21"/>
      <c r="B105" s="6"/>
      <c r="C105" s="12" t="s">
        <v>2</v>
      </c>
      <c r="D105" s="12" t="s">
        <v>3</v>
      </c>
      <c r="E105" s="6" t="s">
        <v>4</v>
      </c>
      <c r="F105" s="6"/>
      <c r="G105" s="12" t="s">
        <v>5</v>
      </c>
      <c r="H105" s="12" t="s">
        <v>6</v>
      </c>
      <c r="I105" s="12" t="s">
        <v>7</v>
      </c>
    </row>
    <row r="106" spans="1:14" x14ac:dyDescent="0.25">
      <c r="A106" s="13" t="s">
        <v>8</v>
      </c>
      <c r="B106" s="14" t="s">
        <v>9</v>
      </c>
      <c r="C106" s="14" t="s">
        <v>10</v>
      </c>
      <c r="D106" s="14" t="s">
        <v>10</v>
      </c>
      <c r="E106" s="14" t="s">
        <v>11</v>
      </c>
      <c r="F106" s="14" t="s">
        <v>12</v>
      </c>
      <c r="G106" s="14" t="s">
        <v>11</v>
      </c>
      <c r="H106" s="14" t="s">
        <v>10</v>
      </c>
      <c r="I106" s="14" t="s">
        <v>10</v>
      </c>
    </row>
    <row r="107" spans="1:14" ht="14.4" x14ac:dyDescent="0.3">
      <c r="A107" s="4" t="s">
        <v>121</v>
      </c>
      <c r="C107" s="1">
        <v>1117171312</v>
      </c>
      <c r="D107" s="1">
        <v>518584983</v>
      </c>
      <c r="E107" s="1"/>
      <c r="F107" s="1"/>
      <c r="G107" s="1"/>
      <c r="H107" s="2"/>
      <c r="I107" s="2">
        <f>SUM(C107:G107)</f>
        <v>1635756295</v>
      </c>
    </row>
    <row r="108" spans="1:14" ht="14.4" x14ac:dyDescent="0.3">
      <c r="A108" s="4" t="s">
        <v>122</v>
      </c>
      <c r="B108" s="5" t="s">
        <v>27</v>
      </c>
      <c r="C108" s="1">
        <v>549849664</v>
      </c>
      <c r="D108" s="1">
        <v>196968899</v>
      </c>
      <c r="E108" s="1"/>
      <c r="F108" s="1"/>
      <c r="G108" s="1"/>
      <c r="H108" s="2">
        <f t="shared" ref="H108:H110" si="18">SUM(C108:D108)</f>
        <v>746818563</v>
      </c>
      <c r="I108" s="2"/>
    </row>
    <row r="109" spans="1:14" ht="14.4" x14ac:dyDescent="0.3">
      <c r="A109" s="4" t="s">
        <v>123</v>
      </c>
      <c r="B109" s="5" t="s">
        <v>49</v>
      </c>
      <c r="C109" s="1">
        <v>62808418</v>
      </c>
      <c r="D109" s="1">
        <v>20090417</v>
      </c>
      <c r="E109" s="1"/>
      <c r="F109" s="1"/>
      <c r="G109" s="1"/>
      <c r="H109" s="2">
        <f t="shared" si="18"/>
        <v>82898835</v>
      </c>
      <c r="I109" s="2"/>
    </row>
    <row r="110" spans="1:14" ht="14.4" x14ac:dyDescent="0.3">
      <c r="A110" s="4" t="s">
        <v>124</v>
      </c>
      <c r="B110" s="5" t="s">
        <v>125</v>
      </c>
      <c r="C110" s="1">
        <v>31371041</v>
      </c>
      <c r="D110" s="1">
        <v>12532745</v>
      </c>
      <c r="E110" s="1"/>
      <c r="F110" s="1"/>
      <c r="G110" s="1"/>
      <c r="H110" s="2">
        <f t="shared" si="18"/>
        <v>43903786</v>
      </c>
      <c r="I110" s="2"/>
    </row>
    <row r="111" spans="1:14" ht="14.4" x14ac:dyDescent="0.3">
      <c r="C111" s="1"/>
      <c r="D111" s="1"/>
      <c r="E111" s="1"/>
      <c r="F111" s="1"/>
      <c r="G111" s="1"/>
      <c r="H111" s="2"/>
      <c r="I111" s="2"/>
    </row>
    <row r="112" spans="1:14" ht="14.4" x14ac:dyDescent="0.3">
      <c r="A112" s="4" t="s">
        <v>126</v>
      </c>
      <c r="C112" s="1">
        <v>102671276</v>
      </c>
      <c r="D112" s="1">
        <v>178853787</v>
      </c>
      <c r="E112" s="1">
        <v>690074</v>
      </c>
      <c r="F112" s="1">
        <v>162229</v>
      </c>
      <c r="G112" s="1"/>
      <c r="H112" s="2"/>
      <c r="I112" s="2">
        <f>SUM(C112:G112)</f>
        <v>282377366</v>
      </c>
    </row>
    <row r="113" spans="1:10" ht="14.4" x14ac:dyDescent="0.3">
      <c r="A113" s="4" t="s">
        <v>127</v>
      </c>
      <c r="B113" s="5" t="s">
        <v>101</v>
      </c>
      <c r="C113" s="1">
        <v>462937</v>
      </c>
      <c r="D113" s="1">
        <v>686581</v>
      </c>
      <c r="E113" s="1"/>
      <c r="F113" s="1"/>
      <c r="G113" s="1"/>
      <c r="H113" s="2">
        <f t="shared" ref="H113:H116" si="19">SUM(C113:D113)</f>
        <v>1149518</v>
      </c>
      <c r="I113" s="2"/>
      <c r="J113" s="15"/>
    </row>
    <row r="114" spans="1:10" ht="14.4" x14ac:dyDescent="0.3">
      <c r="A114" s="4" t="s">
        <v>128</v>
      </c>
      <c r="B114" s="5" t="s">
        <v>129</v>
      </c>
      <c r="C114" s="1">
        <v>31397822</v>
      </c>
      <c r="D114" s="1">
        <v>12362841</v>
      </c>
      <c r="E114" s="1"/>
      <c r="F114" s="1"/>
      <c r="G114" s="1"/>
      <c r="H114" s="2">
        <f t="shared" si="19"/>
        <v>43760663</v>
      </c>
      <c r="I114" s="2"/>
    </row>
    <row r="115" spans="1:10" ht="14.4" x14ac:dyDescent="0.3">
      <c r="A115" s="4" t="s">
        <v>130</v>
      </c>
      <c r="B115" s="5" t="s">
        <v>131</v>
      </c>
      <c r="C115" s="1">
        <v>1036254</v>
      </c>
      <c r="D115" s="1">
        <v>2336598</v>
      </c>
      <c r="E115" s="1"/>
      <c r="F115" s="1"/>
      <c r="G115" s="1"/>
      <c r="H115" s="2">
        <f t="shared" si="19"/>
        <v>3372852</v>
      </c>
      <c r="I115" s="2"/>
    </row>
    <row r="116" spans="1:10" ht="14.4" x14ac:dyDescent="0.3">
      <c r="A116" s="4" t="s">
        <v>132</v>
      </c>
      <c r="B116" s="5" t="s">
        <v>27</v>
      </c>
      <c r="C116" s="1">
        <v>37613233</v>
      </c>
      <c r="D116" s="1">
        <v>51231737</v>
      </c>
      <c r="E116" s="1"/>
      <c r="F116" s="1"/>
      <c r="G116" s="1"/>
      <c r="H116" s="2">
        <f t="shared" si="19"/>
        <v>88844970</v>
      </c>
      <c r="I116" s="2"/>
    </row>
    <row r="117" spans="1:10" ht="14.4" x14ac:dyDescent="0.3">
      <c r="C117" s="1"/>
      <c r="D117" s="1"/>
      <c r="E117" s="1"/>
      <c r="F117" s="1"/>
      <c r="G117" s="1"/>
      <c r="H117" s="2"/>
      <c r="I117" s="2"/>
    </row>
    <row r="118" spans="1:10" ht="14.4" x14ac:dyDescent="0.3">
      <c r="A118" s="4" t="s">
        <v>133</v>
      </c>
      <c r="C118" s="1">
        <v>664676568</v>
      </c>
      <c r="D118" s="1">
        <v>434000624</v>
      </c>
      <c r="E118" s="1">
        <v>245167000</v>
      </c>
      <c r="F118" s="1">
        <v>58453008</v>
      </c>
      <c r="G118" s="1"/>
      <c r="H118" s="2"/>
      <c r="I118" s="2">
        <f>SUM(C118:G118)</f>
        <v>1402297200</v>
      </c>
    </row>
    <row r="119" spans="1:10" ht="14.4" x14ac:dyDescent="0.3">
      <c r="A119" s="4" t="s">
        <v>134</v>
      </c>
      <c r="B119" s="5" t="s">
        <v>101</v>
      </c>
      <c r="C119" s="1">
        <v>20094667</v>
      </c>
      <c r="D119" s="1">
        <v>20087100</v>
      </c>
      <c r="E119" s="1"/>
      <c r="F119" s="1"/>
      <c r="G119" s="1"/>
      <c r="H119" s="2">
        <f t="shared" ref="H119:H120" si="20">SUM(C119:D119)</f>
        <v>40181767</v>
      </c>
      <c r="I119" s="2"/>
      <c r="J119" s="15"/>
    </row>
    <row r="120" spans="1:10" ht="14.4" x14ac:dyDescent="0.3">
      <c r="A120" s="4" t="s">
        <v>135</v>
      </c>
      <c r="B120" s="5">
        <v>55</v>
      </c>
      <c r="C120" s="1">
        <v>95070951</v>
      </c>
      <c r="D120" s="1">
        <v>77306242</v>
      </c>
      <c r="E120" s="1"/>
      <c r="F120" s="1"/>
      <c r="G120" s="1"/>
      <c r="H120" s="2">
        <f t="shared" si="20"/>
        <v>172377193</v>
      </c>
      <c r="I120" s="2"/>
    </row>
    <row r="121" spans="1:10" ht="14.4" x14ac:dyDescent="0.3">
      <c r="C121" s="1"/>
      <c r="D121" s="1"/>
      <c r="E121" s="1"/>
      <c r="F121" s="1"/>
      <c r="G121" s="1"/>
      <c r="H121" s="2"/>
      <c r="I121" s="2"/>
    </row>
    <row r="122" spans="1:10" ht="14.4" x14ac:dyDescent="0.3">
      <c r="A122" s="4" t="s">
        <v>136</v>
      </c>
      <c r="C122" s="1">
        <v>231780742</v>
      </c>
      <c r="D122" s="1">
        <v>453357623</v>
      </c>
      <c r="E122" s="1">
        <v>12842353</v>
      </c>
      <c r="F122" s="1">
        <v>2788832</v>
      </c>
      <c r="G122" s="1"/>
      <c r="H122" s="2"/>
      <c r="I122" s="2">
        <f>SUM(C122:G122)</f>
        <v>700769550</v>
      </c>
    </row>
    <row r="123" spans="1:10" ht="14.4" x14ac:dyDescent="0.3">
      <c r="A123" s="4" t="s">
        <v>137</v>
      </c>
      <c r="B123" s="5" t="s">
        <v>138</v>
      </c>
      <c r="C123" s="1">
        <v>451459</v>
      </c>
      <c r="D123" s="1">
        <v>925543</v>
      </c>
      <c r="E123" s="1"/>
      <c r="F123" s="1"/>
      <c r="G123" s="1"/>
      <c r="H123" s="2">
        <f t="shared" ref="H123:H127" si="21">SUM(C123:D123)</f>
        <v>1377002</v>
      </c>
      <c r="I123" s="2"/>
      <c r="J123" s="15"/>
    </row>
    <row r="124" spans="1:10" ht="14.4" x14ac:dyDescent="0.3">
      <c r="A124" s="4" t="s">
        <v>139</v>
      </c>
      <c r="B124" s="5" t="s">
        <v>140</v>
      </c>
      <c r="C124" s="1">
        <v>891623</v>
      </c>
      <c r="D124" s="1">
        <v>503447</v>
      </c>
      <c r="E124" s="1"/>
      <c r="F124" s="1"/>
      <c r="G124" s="1"/>
      <c r="H124" s="2">
        <f t="shared" si="21"/>
        <v>1395070</v>
      </c>
      <c r="I124" s="2"/>
    </row>
    <row r="125" spans="1:10" ht="14.4" x14ac:dyDescent="0.3">
      <c r="A125" s="4" t="s">
        <v>141</v>
      </c>
      <c r="B125" s="5" t="s">
        <v>58</v>
      </c>
      <c r="C125" s="1">
        <v>1589049</v>
      </c>
      <c r="D125" s="1">
        <v>1583270</v>
      </c>
      <c r="E125" s="1"/>
      <c r="F125" s="1"/>
      <c r="G125" s="1"/>
      <c r="H125" s="2">
        <f t="shared" si="21"/>
        <v>3172319</v>
      </c>
      <c r="I125" s="2"/>
    </row>
    <row r="126" spans="1:10" ht="14.4" x14ac:dyDescent="0.3">
      <c r="A126" s="4" t="s">
        <v>142</v>
      </c>
      <c r="B126" s="5" t="s">
        <v>91</v>
      </c>
      <c r="C126" s="1">
        <v>906180</v>
      </c>
      <c r="D126" s="1">
        <v>318158</v>
      </c>
      <c r="E126" s="1"/>
      <c r="F126" s="1"/>
      <c r="G126" s="1"/>
      <c r="H126" s="2">
        <f t="shared" si="21"/>
        <v>1224338</v>
      </c>
      <c r="I126" s="2"/>
    </row>
    <row r="127" spans="1:10" ht="14.4" x14ac:dyDescent="0.3">
      <c r="A127" s="4" t="s">
        <v>143</v>
      </c>
      <c r="B127" s="5" t="s">
        <v>27</v>
      </c>
      <c r="C127" s="1">
        <v>149643961</v>
      </c>
      <c r="D127" s="1">
        <v>59616566</v>
      </c>
      <c r="E127" s="1"/>
      <c r="F127" s="1"/>
      <c r="G127" s="1"/>
      <c r="H127" s="2">
        <f t="shared" si="21"/>
        <v>209260527</v>
      </c>
      <c r="I127" s="2"/>
    </row>
    <row r="128" spans="1:10" ht="14.4" x14ac:dyDescent="0.3">
      <c r="C128" s="2"/>
      <c r="D128" s="2"/>
      <c r="E128" s="1"/>
      <c r="F128" s="1"/>
      <c r="G128" s="2"/>
      <c r="H128" s="2"/>
      <c r="I128" s="2"/>
    </row>
    <row r="129" spans="1:11" ht="14.4" x14ac:dyDescent="0.3">
      <c r="A129" s="4" t="s">
        <v>144</v>
      </c>
      <c r="C129" s="1">
        <v>4547628302</v>
      </c>
      <c r="D129" s="1">
        <v>1620727565</v>
      </c>
      <c r="E129" s="1">
        <v>90523256</v>
      </c>
      <c r="F129" s="1">
        <v>21145506</v>
      </c>
      <c r="G129" s="1"/>
      <c r="H129" s="2"/>
      <c r="I129" s="2">
        <f>SUM(C129:G129)</f>
        <v>6280024629</v>
      </c>
    </row>
    <row r="130" spans="1:11" ht="14.4" x14ac:dyDescent="0.3">
      <c r="A130" s="4" t="s">
        <v>145</v>
      </c>
      <c r="B130" s="5" t="s">
        <v>27</v>
      </c>
      <c r="C130" s="1">
        <v>193159891</v>
      </c>
      <c r="D130" s="1">
        <v>100357765</v>
      </c>
      <c r="E130" s="1"/>
      <c r="F130" s="1"/>
      <c r="G130" s="1"/>
      <c r="H130" s="2">
        <f t="shared" ref="H130:H136" si="22">SUM(C130:D130)</f>
        <v>293517656</v>
      </c>
      <c r="I130" s="2"/>
      <c r="J130" s="15"/>
    </row>
    <row r="131" spans="1:11" ht="14.4" x14ac:dyDescent="0.3">
      <c r="A131" s="4" t="s">
        <v>146</v>
      </c>
      <c r="B131" s="5" t="s">
        <v>34</v>
      </c>
      <c r="C131" s="1">
        <v>4824661</v>
      </c>
      <c r="D131" s="1">
        <v>8059364</v>
      </c>
      <c r="E131" s="1"/>
      <c r="F131" s="1"/>
      <c r="G131" s="1"/>
      <c r="H131" s="2">
        <f t="shared" si="22"/>
        <v>12884025</v>
      </c>
      <c r="I131" s="2"/>
    </row>
    <row r="132" spans="1:11" ht="14.4" x14ac:dyDescent="0.3">
      <c r="A132" s="4" t="s">
        <v>147</v>
      </c>
      <c r="B132" s="5" t="s">
        <v>148</v>
      </c>
      <c r="C132" s="1">
        <v>8094462</v>
      </c>
      <c r="D132" s="1">
        <v>7540397</v>
      </c>
      <c r="E132" s="1"/>
      <c r="F132" s="1"/>
      <c r="G132" s="1"/>
      <c r="H132" s="2">
        <f t="shared" si="22"/>
        <v>15634859</v>
      </c>
      <c r="I132" s="2"/>
    </row>
    <row r="133" spans="1:11" ht="14.4" x14ac:dyDescent="0.3">
      <c r="A133" s="4" t="s">
        <v>149</v>
      </c>
      <c r="B133" s="5" t="s">
        <v>150</v>
      </c>
      <c r="C133" s="1">
        <v>3169680074</v>
      </c>
      <c r="D133" s="1">
        <v>646218071</v>
      </c>
      <c r="E133" s="1"/>
      <c r="F133" s="1"/>
      <c r="G133" s="1"/>
      <c r="H133" s="2">
        <f t="shared" si="22"/>
        <v>3815898145</v>
      </c>
      <c r="I133" s="2"/>
    </row>
    <row r="134" spans="1:11" ht="14.4" x14ac:dyDescent="0.3">
      <c r="A134" s="4" t="s">
        <v>151</v>
      </c>
      <c r="B134" s="5" t="s">
        <v>152</v>
      </c>
      <c r="C134" s="1">
        <v>2750938</v>
      </c>
      <c r="D134" s="1">
        <v>2698776</v>
      </c>
      <c r="E134" s="1"/>
      <c r="F134" s="1"/>
      <c r="G134" s="1"/>
      <c r="H134" s="2">
        <f t="shared" si="22"/>
        <v>5449714</v>
      </c>
      <c r="I134" s="2"/>
    </row>
    <row r="135" spans="1:11" ht="14.4" x14ac:dyDescent="0.3">
      <c r="A135" s="4" t="s">
        <v>153</v>
      </c>
      <c r="B135" s="5" t="s">
        <v>221</v>
      </c>
      <c r="C135" s="1">
        <v>541776943</v>
      </c>
      <c r="D135" s="1">
        <v>72572074</v>
      </c>
      <c r="E135" s="1"/>
      <c r="F135" s="1"/>
      <c r="G135" s="1"/>
      <c r="H135" s="2">
        <f t="shared" si="22"/>
        <v>614349017</v>
      </c>
      <c r="I135" s="2"/>
      <c r="K135" s="4" t="s">
        <v>18</v>
      </c>
    </row>
    <row r="136" spans="1:11" ht="14.4" x14ac:dyDescent="0.3">
      <c r="A136" s="4" t="s">
        <v>23</v>
      </c>
      <c r="B136" s="5" t="s">
        <v>155</v>
      </c>
      <c r="C136" s="1">
        <v>0</v>
      </c>
      <c r="D136" s="36">
        <v>1696113</v>
      </c>
      <c r="E136" s="1"/>
      <c r="F136" s="1"/>
      <c r="G136" s="1"/>
      <c r="H136" s="2">
        <f t="shared" si="22"/>
        <v>1696113</v>
      </c>
      <c r="I136" s="2"/>
      <c r="K136" s="4" t="s">
        <v>154</v>
      </c>
    </row>
    <row r="137" spans="1:11" ht="14.4" x14ac:dyDescent="0.3">
      <c r="C137" s="1"/>
      <c r="D137" s="2"/>
      <c r="E137" s="1"/>
      <c r="F137" s="1"/>
      <c r="G137" s="1"/>
      <c r="H137" s="2"/>
      <c r="I137" s="2"/>
      <c r="J137" s="23"/>
      <c r="K137" s="16">
        <f>H136/$J$13</f>
        <v>7.544783334975786E-3</v>
      </c>
    </row>
    <row r="138" spans="1:11" ht="14.4" x14ac:dyDescent="0.3">
      <c r="A138" s="4" t="s">
        <v>156</v>
      </c>
      <c r="C138" s="1">
        <v>1873681623</v>
      </c>
      <c r="D138" s="1">
        <v>1732052199</v>
      </c>
      <c r="E138" s="1">
        <v>471436845</v>
      </c>
      <c r="F138" s="1">
        <v>106614411</v>
      </c>
      <c r="G138" s="1"/>
      <c r="H138" s="2"/>
      <c r="I138" s="2">
        <f>SUM(C138:G138)</f>
        <v>4183785078</v>
      </c>
    </row>
    <row r="139" spans="1:11" ht="14.4" x14ac:dyDescent="0.3">
      <c r="A139" s="4" t="s">
        <v>157</v>
      </c>
      <c r="B139" s="5" t="s">
        <v>58</v>
      </c>
      <c r="C139" s="1">
        <v>112318804</v>
      </c>
      <c r="D139" s="1">
        <v>45883767</v>
      </c>
      <c r="E139" s="1">
        <v>677706</v>
      </c>
      <c r="F139" s="1">
        <v>130946</v>
      </c>
      <c r="G139" s="1"/>
      <c r="H139" s="2">
        <f>SUM(C139:F139)</f>
        <v>159011223</v>
      </c>
      <c r="I139" s="2"/>
      <c r="J139" s="15"/>
    </row>
    <row r="140" spans="1:11" ht="14.4" x14ac:dyDescent="0.3">
      <c r="A140" s="4" t="s">
        <v>158</v>
      </c>
      <c r="B140" s="24" t="s">
        <v>222</v>
      </c>
      <c r="C140" s="1">
        <v>97901719</v>
      </c>
      <c r="D140" s="1">
        <v>71342310</v>
      </c>
      <c r="E140" s="1">
        <v>264250</v>
      </c>
      <c r="F140" s="1">
        <v>49190</v>
      </c>
      <c r="G140" s="1"/>
      <c r="H140" s="2">
        <f t="shared" ref="H140:H141" si="23">SUM(C140:F140)</f>
        <v>169557469</v>
      </c>
      <c r="I140" s="2"/>
    </row>
    <row r="141" spans="1:11" ht="14.4" x14ac:dyDescent="0.3">
      <c r="A141" s="4" t="s">
        <v>159</v>
      </c>
      <c r="B141" s="5" t="s">
        <v>91</v>
      </c>
      <c r="C141" s="1">
        <v>978672234</v>
      </c>
      <c r="D141" s="1">
        <v>498881998</v>
      </c>
      <c r="E141" s="1">
        <v>691244</v>
      </c>
      <c r="F141" s="1">
        <v>240686</v>
      </c>
      <c r="G141" s="1"/>
      <c r="H141" s="2">
        <f t="shared" si="23"/>
        <v>1478486162</v>
      </c>
      <c r="I141" s="2"/>
      <c r="J141" s="15"/>
    </row>
    <row r="142" spans="1:11" ht="14.4" x14ac:dyDescent="0.3">
      <c r="A142" s="4" t="s">
        <v>160</v>
      </c>
      <c r="B142" s="5">
        <v>22</v>
      </c>
      <c r="C142" s="1">
        <v>13648145</v>
      </c>
      <c r="D142" s="1">
        <v>16898524</v>
      </c>
      <c r="E142" s="1"/>
      <c r="F142" s="1"/>
      <c r="G142" s="1"/>
      <c r="H142" s="2">
        <f t="shared" ref="H139:H142" si="24">SUM(C142:D142)</f>
        <v>30546669</v>
      </c>
      <c r="I142" s="2"/>
    </row>
    <row r="143" spans="1:11" ht="14.4" x14ac:dyDescent="0.3">
      <c r="B143" s="5"/>
      <c r="C143" s="1"/>
      <c r="D143" s="1"/>
      <c r="E143" s="1"/>
      <c r="F143" s="1"/>
      <c r="G143" s="1"/>
      <c r="H143" s="2"/>
      <c r="I143" s="2"/>
    </row>
    <row r="144" spans="1:11" ht="14.4" x14ac:dyDescent="0.3">
      <c r="A144" s="4" t="s">
        <v>161</v>
      </c>
      <c r="C144" s="1">
        <v>510048173</v>
      </c>
      <c r="D144" s="1">
        <v>252708470</v>
      </c>
      <c r="E144" s="1"/>
      <c r="F144" s="1"/>
      <c r="G144" s="1"/>
      <c r="H144" s="2"/>
      <c r="I144" s="2">
        <f>SUM(C144:G144)</f>
        <v>762756643</v>
      </c>
    </row>
    <row r="145" spans="1:11" ht="14.4" x14ac:dyDescent="0.3">
      <c r="A145" s="4" t="s">
        <v>162</v>
      </c>
      <c r="B145" s="5" t="s">
        <v>223</v>
      </c>
      <c r="C145" s="1">
        <v>173522432</v>
      </c>
      <c r="D145" s="1">
        <v>90271254</v>
      </c>
      <c r="E145" s="1"/>
      <c r="F145" s="1"/>
      <c r="G145" s="1"/>
      <c r="H145" s="2">
        <f t="shared" ref="H145:H146" si="25">SUM(C145:D145)</f>
        <v>263793686</v>
      </c>
      <c r="I145" s="2"/>
    </row>
    <row r="146" spans="1:11" ht="14.4" x14ac:dyDescent="0.3">
      <c r="A146" s="4" t="s">
        <v>163</v>
      </c>
      <c r="B146" s="5" t="s">
        <v>164</v>
      </c>
      <c r="C146" s="1">
        <v>23639712</v>
      </c>
      <c r="D146" s="1">
        <v>4812254</v>
      </c>
      <c r="E146" s="1"/>
      <c r="F146" s="1"/>
      <c r="G146" s="1"/>
      <c r="H146" s="2">
        <f t="shared" si="25"/>
        <v>28451966</v>
      </c>
      <c r="I146" s="2"/>
    </row>
    <row r="147" spans="1:11" ht="14.4" x14ac:dyDescent="0.3">
      <c r="C147" s="1"/>
      <c r="D147" s="1"/>
      <c r="E147" s="1"/>
      <c r="F147" s="1"/>
      <c r="G147" s="1"/>
      <c r="H147" s="2"/>
      <c r="I147" s="2"/>
    </row>
    <row r="148" spans="1:11" ht="14.4" x14ac:dyDescent="0.3">
      <c r="A148" s="4" t="s">
        <v>165</v>
      </c>
      <c r="C148" s="1">
        <v>8615400762</v>
      </c>
      <c r="D148" s="1">
        <v>2186120094</v>
      </c>
      <c r="E148" s="1"/>
      <c r="F148" s="1"/>
      <c r="G148" s="1"/>
      <c r="H148" s="2"/>
      <c r="I148" s="2">
        <f>SUM(C148:G148)</f>
        <v>10801520856</v>
      </c>
    </row>
    <row r="149" spans="1:11" ht="14.4" x14ac:dyDescent="0.3">
      <c r="A149" s="4" t="s">
        <v>166</v>
      </c>
      <c r="B149" s="5" t="s">
        <v>72</v>
      </c>
      <c r="C149" s="1">
        <v>4649041141</v>
      </c>
      <c r="D149" s="1">
        <v>1568373263</v>
      </c>
      <c r="E149" s="1"/>
      <c r="F149" s="1"/>
      <c r="G149" s="1"/>
      <c r="H149" s="2">
        <f t="shared" ref="H149:H152" si="26">SUM(C149:D149)</f>
        <v>6217414404</v>
      </c>
      <c r="I149" s="2"/>
    </row>
    <row r="150" spans="1:11" ht="14.4" x14ac:dyDescent="0.3">
      <c r="A150" s="4" t="s">
        <v>135</v>
      </c>
      <c r="B150" s="5" t="s">
        <v>167</v>
      </c>
      <c r="C150" s="1">
        <v>49883875</v>
      </c>
      <c r="D150" s="1">
        <v>12768904</v>
      </c>
      <c r="E150" s="1"/>
      <c r="F150" s="1"/>
      <c r="G150" s="1"/>
      <c r="H150" s="2">
        <f t="shared" si="26"/>
        <v>62652779</v>
      </c>
      <c r="I150" s="2"/>
      <c r="K150" s="4" t="s">
        <v>18</v>
      </c>
    </row>
    <row r="151" spans="1:11" ht="14.4" x14ac:dyDescent="0.3">
      <c r="A151" s="4" t="s">
        <v>23</v>
      </c>
      <c r="B151" s="5" t="s">
        <v>169</v>
      </c>
      <c r="C151" s="1">
        <v>126532736</v>
      </c>
      <c r="D151" s="1">
        <v>40316472</v>
      </c>
      <c r="E151" s="1"/>
      <c r="F151" s="1"/>
      <c r="G151" s="1"/>
      <c r="H151" s="2">
        <f t="shared" si="26"/>
        <v>166849208</v>
      </c>
      <c r="I151" s="2"/>
      <c r="K151" s="4" t="s">
        <v>168</v>
      </c>
    </row>
    <row r="152" spans="1:11" ht="14.4" x14ac:dyDescent="0.3">
      <c r="A152" s="4" t="s">
        <v>170</v>
      </c>
      <c r="B152" s="5" t="s">
        <v>171</v>
      </c>
      <c r="C152" s="1">
        <v>49969100</v>
      </c>
      <c r="D152" s="1">
        <v>6272350</v>
      </c>
      <c r="E152" s="1"/>
      <c r="F152" s="1"/>
      <c r="G152" s="1"/>
      <c r="H152" s="2">
        <f t="shared" si="26"/>
        <v>56241450</v>
      </c>
      <c r="I152" s="2"/>
      <c r="K152" s="16">
        <f>(H151+H152)/$J$13</f>
        <v>0.99236942271368866</v>
      </c>
    </row>
    <row r="153" spans="1:11" ht="14.4" x14ac:dyDescent="0.3">
      <c r="B153" s="5"/>
      <c r="C153" s="1"/>
      <c r="D153" s="1"/>
      <c r="E153" s="1"/>
      <c r="F153" s="1"/>
      <c r="G153" s="1"/>
      <c r="H153" s="2"/>
      <c r="I153" s="2"/>
      <c r="K153" s="25">
        <f>K152+K137+K13</f>
        <v>1</v>
      </c>
    </row>
    <row r="154" spans="1:11" ht="14.4" x14ac:dyDescent="0.3">
      <c r="A154" s="4" t="s">
        <v>172</v>
      </c>
      <c r="C154" s="1">
        <v>240419800</v>
      </c>
      <c r="D154" s="1">
        <v>164538314</v>
      </c>
      <c r="E154" s="1"/>
      <c r="F154" s="1"/>
      <c r="G154" s="1"/>
      <c r="H154" s="2"/>
      <c r="I154" s="2">
        <f>SUM(C154:G154)</f>
        <v>404958114</v>
      </c>
    </row>
    <row r="155" spans="1:11" ht="14.4" x14ac:dyDescent="0.3">
      <c r="A155" s="4" t="s">
        <v>173</v>
      </c>
      <c r="B155" s="5" t="s">
        <v>32</v>
      </c>
      <c r="C155" s="1">
        <v>81699235</v>
      </c>
      <c r="D155" s="1">
        <v>44854117</v>
      </c>
      <c r="E155" s="1"/>
      <c r="F155" s="1"/>
      <c r="G155" s="1"/>
      <c r="H155" s="2">
        <f t="shared" ref="H155:H157" si="27">SUM(C155:D155)</f>
        <v>126553352</v>
      </c>
      <c r="I155" s="2"/>
    </row>
    <row r="156" spans="1:11" ht="14.4" x14ac:dyDescent="0.3">
      <c r="A156" s="4" t="s">
        <v>174</v>
      </c>
      <c r="B156" s="5" t="s">
        <v>175</v>
      </c>
      <c r="C156" s="1">
        <v>5194714</v>
      </c>
      <c r="D156" s="1">
        <v>1423680</v>
      </c>
      <c r="E156" s="1"/>
      <c r="F156" s="1"/>
      <c r="G156" s="1"/>
      <c r="H156" s="2">
        <f t="shared" si="27"/>
        <v>6618394</v>
      </c>
      <c r="I156" s="2"/>
    </row>
    <row r="157" spans="1:11" ht="14.4" x14ac:dyDescent="0.3">
      <c r="A157" s="4" t="s">
        <v>176</v>
      </c>
      <c r="B157" s="5" t="s">
        <v>177</v>
      </c>
      <c r="C157" s="1">
        <v>58481165</v>
      </c>
      <c r="D157" s="1">
        <v>20192398</v>
      </c>
      <c r="E157" s="1"/>
      <c r="F157" s="1"/>
      <c r="G157" s="1"/>
      <c r="H157" s="2">
        <f t="shared" si="27"/>
        <v>78673563</v>
      </c>
      <c r="I157" s="2"/>
    </row>
    <row r="158" spans="1:11" ht="14.4" x14ac:dyDescent="0.3">
      <c r="C158" s="1"/>
      <c r="D158" s="1"/>
      <c r="E158" s="1"/>
      <c r="F158" s="1"/>
      <c r="G158" s="1"/>
      <c r="H158" s="2"/>
      <c r="I158" s="2"/>
    </row>
    <row r="159" spans="1:11" x14ac:dyDescent="0.25">
      <c r="A159" s="19"/>
      <c r="B159" s="20"/>
      <c r="C159" s="20"/>
      <c r="D159" s="20"/>
      <c r="E159" s="20"/>
      <c r="F159" s="20"/>
      <c r="G159" s="20"/>
      <c r="H159" s="10" t="s">
        <v>1</v>
      </c>
      <c r="I159" s="10" t="s">
        <v>1</v>
      </c>
    </row>
    <row r="160" spans="1:11" x14ac:dyDescent="0.25">
      <c r="A160" s="21"/>
      <c r="B160" s="6"/>
      <c r="C160" s="12" t="s">
        <v>2</v>
      </c>
      <c r="D160" s="12" t="s">
        <v>3</v>
      </c>
      <c r="E160" s="6" t="s">
        <v>4</v>
      </c>
      <c r="F160" s="6"/>
      <c r="G160" s="12" t="s">
        <v>5</v>
      </c>
      <c r="H160" s="12" t="s">
        <v>6</v>
      </c>
      <c r="I160" s="12" t="s">
        <v>7</v>
      </c>
    </row>
    <row r="161" spans="1:9" x14ac:dyDescent="0.25">
      <c r="A161" s="13" t="s">
        <v>8</v>
      </c>
      <c r="B161" s="14" t="s">
        <v>9</v>
      </c>
      <c r="C161" s="14" t="s">
        <v>10</v>
      </c>
      <c r="D161" s="14" t="s">
        <v>10</v>
      </c>
      <c r="E161" s="14" t="s">
        <v>11</v>
      </c>
      <c r="F161" s="14" t="s">
        <v>12</v>
      </c>
      <c r="G161" s="14" t="s">
        <v>11</v>
      </c>
      <c r="H161" s="14" t="s">
        <v>10</v>
      </c>
      <c r="I161" s="14" t="s">
        <v>10</v>
      </c>
    </row>
    <row r="162" spans="1:9" ht="14.4" x14ac:dyDescent="0.3">
      <c r="A162" s="4" t="s">
        <v>178</v>
      </c>
      <c r="C162" s="1">
        <v>189152068</v>
      </c>
      <c r="D162" s="1">
        <v>184783750</v>
      </c>
      <c r="E162" s="1"/>
      <c r="F162" s="1"/>
      <c r="G162" s="1"/>
      <c r="H162" s="2"/>
      <c r="I162" s="2">
        <f>SUM(C162:G162)</f>
        <v>373935818</v>
      </c>
    </row>
    <row r="163" spans="1:9" ht="14.4" x14ac:dyDescent="0.3">
      <c r="A163" s="4" t="s">
        <v>179</v>
      </c>
      <c r="B163" s="5" t="s">
        <v>15</v>
      </c>
      <c r="C163" s="1">
        <v>5962523</v>
      </c>
      <c r="D163" s="1">
        <v>4000831</v>
      </c>
      <c r="E163" s="1"/>
      <c r="F163" s="1"/>
      <c r="G163" s="1"/>
      <c r="H163" s="2">
        <f t="shared" ref="H163:H164" si="28">SUM(C163:D163)</f>
        <v>9963354</v>
      </c>
      <c r="I163" s="2"/>
    </row>
    <row r="164" spans="1:9" ht="14.4" x14ac:dyDescent="0.3">
      <c r="A164" s="4" t="s">
        <v>180</v>
      </c>
      <c r="B164" s="5" t="s">
        <v>27</v>
      </c>
      <c r="C164" s="1">
        <v>99752761</v>
      </c>
      <c r="D164" s="1">
        <v>54225252</v>
      </c>
      <c r="E164" s="1"/>
      <c r="F164" s="1"/>
      <c r="G164" s="1"/>
      <c r="H164" s="2">
        <f t="shared" si="28"/>
        <v>153978013</v>
      </c>
      <c r="I164" s="2"/>
    </row>
    <row r="165" spans="1:9" x14ac:dyDescent="0.25">
      <c r="C165" s="2"/>
      <c r="D165" s="2"/>
      <c r="E165" s="2"/>
      <c r="F165" s="2"/>
      <c r="G165" s="2"/>
      <c r="H165" s="2"/>
      <c r="I165" s="2"/>
    </row>
    <row r="166" spans="1:9" ht="14.4" x14ac:dyDescent="0.3">
      <c r="A166" s="4" t="s">
        <v>181</v>
      </c>
      <c r="C166" s="1">
        <v>1215758519</v>
      </c>
      <c r="D166" s="1">
        <v>668969666</v>
      </c>
      <c r="E166" s="1"/>
      <c r="F166" s="1"/>
      <c r="G166" s="1"/>
      <c r="H166" s="2"/>
      <c r="I166" s="2">
        <f>SUM(C166:G166)</f>
        <v>1884728185</v>
      </c>
    </row>
    <row r="167" spans="1:9" ht="14.4" x14ac:dyDescent="0.3">
      <c r="A167" s="4" t="s">
        <v>182</v>
      </c>
      <c r="B167" s="5" t="s">
        <v>183</v>
      </c>
      <c r="C167" s="1">
        <v>24561725</v>
      </c>
      <c r="D167" s="1">
        <v>19115962</v>
      </c>
      <c r="E167" s="1"/>
      <c r="F167" s="1"/>
      <c r="G167" s="1"/>
      <c r="H167" s="2">
        <f t="shared" ref="H167:H170" si="29">SUM(C167:D167)</f>
        <v>43677687</v>
      </c>
      <c r="I167" s="2"/>
    </row>
    <row r="168" spans="1:9" ht="14.4" x14ac:dyDescent="0.3">
      <c r="A168" s="4" t="s">
        <v>184</v>
      </c>
      <c r="B168" s="5" t="s">
        <v>185</v>
      </c>
      <c r="C168" s="1">
        <v>45022429</v>
      </c>
      <c r="D168" s="1">
        <v>42265400</v>
      </c>
      <c r="E168" s="1"/>
      <c r="F168" s="1"/>
      <c r="G168" s="1"/>
      <c r="H168" s="2">
        <f t="shared" si="29"/>
        <v>87287829</v>
      </c>
      <c r="I168" s="2"/>
    </row>
    <row r="169" spans="1:9" ht="14.4" x14ac:dyDescent="0.3">
      <c r="A169" s="4" t="s">
        <v>186</v>
      </c>
      <c r="B169" s="5" t="s">
        <v>27</v>
      </c>
      <c r="C169" s="1">
        <v>222654164</v>
      </c>
      <c r="D169" s="1">
        <v>192147129</v>
      </c>
      <c r="E169" s="1"/>
      <c r="F169" s="1"/>
      <c r="G169" s="1"/>
      <c r="H169" s="2">
        <f t="shared" si="29"/>
        <v>414801293</v>
      </c>
      <c r="I169" s="2"/>
    </row>
    <row r="170" spans="1:9" ht="14.4" x14ac:dyDescent="0.3">
      <c r="A170" s="4" t="s">
        <v>187</v>
      </c>
      <c r="B170" s="5" t="s">
        <v>188</v>
      </c>
      <c r="C170" s="1">
        <v>62723232</v>
      </c>
      <c r="D170" s="1">
        <v>75305551</v>
      </c>
      <c r="E170" s="1"/>
      <c r="F170" s="1"/>
      <c r="G170" s="1"/>
      <c r="H170" s="2">
        <f t="shared" si="29"/>
        <v>138028783</v>
      </c>
      <c r="I170" s="2"/>
    </row>
    <row r="171" spans="1:9" ht="14.4" x14ac:dyDescent="0.3">
      <c r="C171" s="1"/>
      <c r="D171" s="1"/>
      <c r="E171" s="1"/>
      <c r="F171" s="1"/>
      <c r="G171" s="1"/>
      <c r="H171" s="2"/>
      <c r="I171" s="2"/>
    </row>
    <row r="172" spans="1:9" ht="14.4" x14ac:dyDescent="0.3">
      <c r="A172" s="4" t="s">
        <v>189</v>
      </c>
      <c r="C172" s="1">
        <v>231580859</v>
      </c>
      <c r="D172" s="1">
        <v>390259487</v>
      </c>
      <c r="E172" s="1"/>
      <c r="F172" s="1"/>
      <c r="G172" s="1"/>
      <c r="H172" s="2"/>
      <c r="I172" s="2">
        <f>SUM(C172:G172)</f>
        <v>621840346</v>
      </c>
    </row>
    <row r="173" spans="1:9" ht="14.4" x14ac:dyDescent="0.3">
      <c r="A173" s="4" t="s">
        <v>190</v>
      </c>
      <c r="B173" s="5" t="s">
        <v>67</v>
      </c>
      <c r="C173" s="1">
        <v>580172</v>
      </c>
      <c r="D173" s="1">
        <v>47078907</v>
      </c>
      <c r="E173" s="1"/>
      <c r="F173" s="1"/>
      <c r="G173" s="1"/>
      <c r="H173" s="2">
        <f t="shared" ref="H173:H177" si="30">SUM(C173:D173)</f>
        <v>47659079</v>
      </c>
      <c r="I173" s="2"/>
    </row>
    <row r="174" spans="1:9" ht="14.4" x14ac:dyDescent="0.3">
      <c r="A174" s="4" t="s">
        <v>191</v>
      </c>
      <c r="B174" s="5" t="s">
        <v>108</v>
      </c>
      <c r="C174" s="1">
        <v>8836426</v>
      </c>
      <c r="D174" s="1">
        <v>19507574</v>
      </c>
      <c r="E174" s="1"/>
      <c r="F174" s="1"/>
      <c r="G174" s="1"/>
      <c r="H174" s="2">
        <f t="shared" si="30"/>
        <v>28344000</v>
      </c>
      <c r="I174" s="2"/>
    </row>
    <row r="175" spans="1:9" ht="14.4" x14ac:dyDescent="0.3">
      <c r="A175" s="4" t="s">
        <v>192</v>
      </c>
      <c r="B175" s="5" t="s">
        <v>30</v>
      </c>
      <c r="C175" s="1">
        <v>24766632</v>
      </c>
      <c r="D175" s="1">
        <v>36961886</v>
      </c>
      <c r="E175" s="1"/>
      <c r="F175" s="1"/>
      <c r="G175" s="1"/>
      <c r="H175" s="2">
        <f t="shared" si="30"/>
        <v>61728518</v>
      </c>
      <c r="I175" s="2"/>
    </row>
    <row r="176" spans="1:9" ht="14.4" x14ac:dyDescent="0.3">
      <c r="A176" s="4" t="s">
        <v>193</v>
      </c>
      <c r="B176" s="5" t="s">
        <v>110</v>
      </c>
      <c r="C176" s="1">
        <v>8836021</v>
      </c>
      <c r="D176" s="1">
        <v>4968875</v>
      </c>
      <c r="E176" s="1"/>
      <c r="F176" s="1"/>
      <c r="G176" s="1"/>
      <c r="H176" s="2">
        <f t="shared" si="30"/>
        <v>13804896</v>
      </c>
      <c r="I176" s="2"/>
    </row>
    <row r="177" spans="1:10" ht="14.4" x14ac:dyDescent="0.3">
      <c r="A177" s="4" t="s">
        <v>194</v>
      </c>
      <c r="B177" s="5" t="s">
        <v>195</v>
      </c>
      <c r="C177" s="1">
        <v>1136516</v>
      </c>
      <c r="D177" s="1">
        <v>1315690</v>
      </c>
      <c r="E177" s="1"/>
      <c r="F177" s="1"/>
      <c r="G177" s="1"/>
      <c r="H177" s="2">
        <f t="shared" si="30"/>
        <v>2452206</v>
      </c>
      <c r="I177" s="2"/>
    </row>
    <row r="178" spans="1:10" ht="14.4" x14ac:dyDescent="0.3">
      <c r="C178" s="1"/>
      <c r="D178" s="1"/>
      <c r="E178" s="1"/>
      <c r="F178" s="1"/>
      <c r="G178" s="1"/>
      <c r="H178" s="2"/>
      <c r="I178" s="2"/>
    </row>
    <row r="179" spans="1:10" ht="14.4" x14ac:dyDescent="0.3">
      <c r="A179" s="4" t="s">
        <v>196</v>
      </c>
      <c r="C179" s="1">
        <v>45852891</v>
      </c>
      <c r="D179" s="1">
        <v>149929760</v>
      </c>
      <c r="E179" s="1">
        <v>5474971</v>
      </c>
      <c r="F179" s="1">
        <v>1209595</v>
      </c>
      <c r="G179" s="1"/>
      <c r="H179" s="2"/>
      <c r="I179" s="2">
        <f>SUM(C179:G179)</f>
        <v>202467217</v>
      </c>
    </row>
    <row r="180" spans="1:10" ht="14.4" x14ac:dyDescent="0.3">
      <c r="A180" s="4" t="s">
        <v>197</v>
      </c>
      <c r="B180" s="5" t="s">
        <v>27</v>
      </c>
      <c r="C180" s="1">
        <v>21701271</v>
      </c>
      <c r="D180" s="1">
        <v>22696798</v>
      </c>
      <c r="E180" s="1"/>
      <c r="F180" s="1"/>
      <c r="G180" s="1"/>
      <c r="H180" s="2">
        <f t="shared" ref="H180:H183" si="31">SUM(C180:D180)</f>
        <v>44398069</v>
      </c>
      <c r="I180" s="2"/>
      <c r="J180" s="15"/>
    </row>
    <row r="181" spans="1:10" ht="14.4" x14ac:dyDescent="0.3">
      <c r="A181" s="4" t="s">
        <v>198</v>
      </c>
      <c r="B181" s="5" t="s">
        <v>199</v>
      </c>
      <c r="C181" s="1">
        <v>1154369</v>
      </c>
      <c r="D181" s="1">
        <v>1708620</v>
      </c>
      <c r="E181" s="1"/>
      <c r="F181" s="1"/>
      <c r="G181" s="1"/>
      <c r="H181" s="2">
        <f t="shared" si="31"/>
        <v>2862989</v>
      </c>
      <c r="I181" s="2"/>
    </row>
    <row r="182" spans="1:10" ht="14.4" x14ac:dyDescent="0.3">
      <c r="A182" s="4" t="s">
        <v>200</v>
      </c>
      <c r="B182" s="5" t="s">
        <v>201</v>
      </c>
      <c r="C182" s="1">
        <v>643577</v>
      </c>
      <c r="D182" s="1">
        <v>969430</v>
      </c>
      <c r="E182" s="1"/>
      <c r="F182" s="1"/>
      <c r="G182" s="1"/>
      <c r="H182" s="2">
        <f t="shared" si="31"/>
        <v>1613007</v>
      </c>
      <c r="I182" s="2"/>
    </row>
    <row r="183" spans="1:10" ht="14.4" x14ac:dyDescent="0.3">
      <c r="A183" s="4" t="s">
        <v>202</v>
      </c>
      <c r="B183" s="5" t="s">
        <v>203</v>
      </c>
      <c r="C183" s="1">
        <v>152873</v>
      </c>
      <c r="D183" s="1">
        <v>788890</v>
      </c>
      <c r="E183" s="1"/>
      <c r="F183" s="1"/>
      <c r="G183" s="1"/>
      <c r="H183" s="2">
        <f t="shared" si="31"/>
        <v>941763</v>
      </c>
      <c r="I183" s="2"/>
    </row>
    <row r="184" spans="1:10" ht="14.4" x14ac:dyDescent="0.3">
      <c r="C184" s="1"/>
      <c r="D184" s="1"/>
      <c r="E184" s="1"/>
      <c r="F184" s="1"/>
      <c r="G184" s="1"/>
      <c r="H184" s="2"/>
      <c r="I184" s="2"/>
    </row>
    <row r="185" spans="1:10" ht="14.4" x14ac:dyDescent="0.3">
      <c r="A185" s="4" t="s">
        <v>204</v>
      </c>
      <c r="C185" s="1">
        <v>1533328258</v>
      </c>
      <c r="D185" s="1">
        <v>714941796</v>
      </c>
      <c r="E185" s="1"/>
      <c r="F185" s="1"/>
      <c r="G185" s="1"/>
      <c r="H185" s="2"/>
      <c r="I185" s="2">
        <f>SUM(C185:G185)</f>
        <v>2248270054</v>
      </c>
    </row>
    <row r="186" spans="1:10" ht="14.4" x14ac:dyDescent="0.3">
      <c r="A186" s="4" t="s">
        <v>205</v>
      </c>
      <c r="B186" s="5" t="s">
        <v>58</v>
      </c>
      <c r="C186" s="1">
        <v>120143606</v>
      </c>
      <c r="D186" s="1">
        <v>111227354</v>
      </c>
      <c r="E186" s="1"/>
      <c r="F186" s="1"/>
      <c r="G186" s="1"/>
      <c r="H186" s="2">
        <f>SUM(C186:D186)</f>
        <v>231370960</v>
      </c>
      <c r="I186" s="2"/>
    </row>
    <row r="187" spans="1:10" ht="14.4" x14ac:dyDescent="0.3">
      <c r="A187" s="4" t="s">
        <v>206</v>
      </c>
      <c r="B187" s="5" t="s">
        <v>218</v>
      </c>
      <c r="C187" s="1">
        <v>109117802</v>
      </c>
      <c r="D187" s="1">
        <v>20295540</v>
      </c>
      <c r="E187" s="1"/>
      <c r="F187" s="1"/>
      <c r="G187" s="1"/>
      <c r="H187" s="2">
        <f t="shared" ref="H187:H190" si="32">SUM(C187:D187)</f>
        <v>129413342</v>
      </c>
      <c r="I187" s="2"/>
    </row>
    <row r="188" spans="1:10" ht="14.4" x14ac:dyDescent="0.3">
      <c r="A188" s="4" t="s">
        <v>207</v>
      </c>
      <c r="B188" s="5" t="s">
        <v>27</v>
      </c>
      <c r="C188" s="1">
        <v>496965911</v>
      </c>
      <c r="D188" s="1">
        <v>247098265</v>
      </c>
      <c r="E188" s="1"/>
      <c r="F188" s="1"/>
      <c r="G188" s="1"/>
      <c r="H188" s="2">
        <f t="shared" si="32"/>
        <v>744064176</v>
      </c>
      <c r="I188" s="2"/>
    </row>
    <row r="189" spans="1:10" ht="14.4" x14ac:dyDescent="0.3">
      <c r="A189" s="4" t="s">
        <v>208</v>
      </c>
      <c r="B189" s="5" t="s">
        <v>219</v>
      </c>
      <c r="C189" s="1">
        <v>77265305</v>
      </c>
      <c r="D189" s="1">
        <v>9027762</v>
      </c>
      <c r="E189" s="1"/>
      <c r="F189" s="1"/>
      <c r="G189" s="1"/>
      <c r="H189" s="2">
        <f t="shared" si="32"/>
        <v>86293067</v>
      </c>
      <c r="I189" s="2"/>
    </row>
    <row r="190" spans="1:10" ht="14.4" x14ac:dyDescent="0.3">
      <c r="A190" s="4" t="s">
        <v>209</v>
      </c>
      <c r="B190" s="5" t="s">
        <v>210</v>
      </c>
      <c r="C190" s="1">
        <v>96590064</v>
      </c>
      <c r="D190" s="1">
        <v>14069285</v>
      </c>
      <c r="E190" s="1"/>
      <c r="F190" s="1"/>
      <c r="G190" s="1"/>
      <c r="H190" s="2">
        <f t="shared" si="32"/>
        <v>110659349</v>
      </c>
      <c r="I190"/>
    </row>
    <row r="191" spans="1:10" x14ac:dyDescent="0.25">
      <c r="A191" s="26" t="s">
        <v>211</v>
      </c>
      <c r="B191" s="20" t="s">
        <v>212</v>
      </c>
      <c r="C191" s="27">
        <f>C8+C16+C19+C25+C29+C37+C43+C46+C55+C61+C67++++++++++C71+++++C75+C79+C86+C93+C95+C99+C102+C107+C112+C118+C122+C129+C138+C144+C148+C154+C162+C166+C172+C179+C185</f>
        <v>51323838449</v>
      </c>
      <c r="D191" s="27">
        <f>D8+D16+D19+D25+D29+D37+D43+D46+D55+D61+D67+D71+D75+D79+D86+D93+D95+D99+D102+D107+D112+D118+D122+D129+D138+D144+D148+D154+D162+D166+D172+D179+D185</f>
        <v>27696621387</v>
      </c>
      <c r="E191" s="27">
        <f>E19+E29+E55+E79+E99+E112+E118+E122+E129+E138+E179+E71</f>
        <v>28034527738</v>
      </c>
      <c r="F191" s="27">
        <f>SUM(F8:F188)-F56-F57-F80-F81-F82-F139-F140-F141</f>
        <v>6467066848</v>
      </c>
      <c r="G191" s="27">
        <f>G8+G16+G19+G25+G29+G37+G43+G46+G55+G61+G67+G71+G75+G79+G86+G93+G95+G99+G102+G107+G112+G118+G122+G129+G138+G144+G148+G154+G162+G166+G172+G179+G185</f>
        <v>169846097</v>
      </c>
      <c r="H191" s="20"/>
      <c r="I191" s="27"/>
    </row>
    <row r="192" spans="1:10" x14ac:dyDescent="0.25">
      <c r="A192" s="28" t="s">
        <v>211</v>
      </c>
      <c r="B192" s="29" t="s">
        <v>213</v>
      </c>
      <c r="C192" s="30">
        <f>SUM(C8:C190)-C191</f>
        <v>34943745102</v>
      </c>
      <c r="D192" s="30">
        <f>SUM(D8:D190)-D191</f>
        <v>13108699887</v>
      </c>
      <c r="E192" s="30">
        <f>SUM(E8:E190)-E191</f>
        <v>133945927</v>
      </c>
      <c r="F192" s="30">
        <f>SUM(F8:F190)-F191</f>
        <v>29936782</v>
      </c>
      <c r="G192" s="30">
        <f>SUM(G8:G190)-G191</f>
        <v>0</v>
      </c>
      <c r="H192" s="30">
        <f>SUM(H9:H190)</f>
        <v>48216327698</v>
      </c>
      <c r="I192" s="31">
        <f>SUM(I8:I191)</f>
        <v>113691900519</v>
      </c>
      <c r="J192" s="33">
        <f>+C191+D191+E191+F191+G191</f>
        <v>113691900519</v>
      </c>
    </row>
    <row r="193" spans="1:9" ht="13.8" x14ac:dyDescent="0.25">
      <c r="A193" s="32"/>
      <c r="C193" s="35"/>
      <c r="D193" s="33"/>
      <c r="E193" s="33"/>
      <c r="F193" s="33"/>
      <c r="G193" s="33"/>
      <c r="H193" s="33">
        <f>C192+D192+E192+F192+G192</f>
        <v>48216327698</v>
      </c>
      <c r="I193" s="33"/>
    </row>
    <row r="196" spans="1:9" x14ac:dyDescent="0.25">
      <c r="E196" s="17"/>
    </row>
  </sheetData>
  <mergeCells count="1">
    <mergeCell ref="E6:F6"/>
  </mergeCells>
  <printOptions gridLines="1"/>
  <pageMargins left="0.7" right="0.7" top="0.75" bottom="0.75" header="0.3" footer="0.3"/>
  <pageSetup scale="55" fitToHeight="0" orientation="landscape" r:id="rId1"/>
  <ignoredErrors>
    <ignoredError sqref="H9 H51 H91 H120 H142" formulaRange="1"/>
    <ignoredError sqref="H193" unlockedFormula="1"/>
  </ignoredErrors>
  <legacyDrawing r:id="rId2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Catrina Chavez</dc:creator>
  <cp:keywords/>
  <dc:description/>
  <cp:lastModifiedBy>West, Richard, DFA</cp:lastModifiedBy>
  <cp:revision/>
  <cp:lastPrinted>2026-05-04T13:58:21Z</cp:lastPrinted>
  <dcterms:created xsi:type="dcterms:W3CDTF">2023-05-02T17:51:10Z</dcterms:created>
  <dcterms:modified xsi:type="dcterms:W3CDTF">2026-05-05T13:50:58Z</dcterms:modified>
  <cp:category/>
  <cp:contentStatus/>
</cp:coreProperties>
</file>