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pecial Projects\LEPF (protected info)\LEPF 2020-2021\Distributions\Final\Website Information\"/>
    </mc:Choice>
  </mc:AlternateContent>
  <bookViews>
    <workbookView xWindow="0" yWindow="0" windowWidth="20490" windowHeight="7455"/>
  </bookViews>
  <sheets>
    <sheet name="Counties-2021" sheetId="1" r:id="rId1"/>
  </sheets>
  <externalReferences>
    <externalReference r:id="rId2"/>
  </externalReferences>
  <definedNames>
    <definedName name="__123Graph_A" hidden="1">#REF!</definedName>
    <definedName name="__123Graph_C" hidden="1">#REF!</definedName>
    <definedName name="__123Graph_D" hidden="1">'[1]Muni-2003-04-DISTRIBUTION'!#REF!</definedName>
    <definedName name="__123Graph_E" hidden="1">#REF!</definedName>
    <definedName name="__123Graph_F" hidden="1">'[1]Muni-2003-04-DISTRIBUTION'!#REF!</definedName>
    <definedName name="__123Graph_X" hidden="1">#REF!</definedName>
    <definedName name="_Key1" hidden="1">#REF!</definedName>
    <definedName name="_Order1" hidden="1">255</definedName>
    <definedName name="_Sort" hidden="1">#REF!</definedName>
    <definedName name="_xlnm.Print_Area" localSheetId="0">'Counties-2021'!$C$1:$O$73</definedName>
    <definedName name="_xlnm.Print_Titles" localSheetId="0">'Counties-2021'!$4:$10</definedName>
    <definedName name="Print_Titles_MI" localSheetId="0">'Counties-2021'!$4:$10</definedName>
    <definedName name="TITLE" localSheetId="0">'Counties-2021'!$D$4:$O$6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1" l="1"/>
  <c r="A48" i="1"/>
  <c r="A47" i="1"/>
  <c r="N45" i="1"/>
  <c r="J45" i="1"/>
  <c r="I45" i="1"/>
  <c r="F45" i="1"/>
  <c r="E45" i="1"/>
  <c r="A45" i="1"/>
  <c r="K43" i="1"/>
  <c r="L43" i="1" s="1"/>
  <c r="M43" i="1" s="1"/>
  <c r="O43" i="1" s="1"/>
  <c r="K42" i="1"/>
  <c r="L42" i="1" s="1"/>
  <c r="M42" i="1" s="1"/>
  <c r="O42" i="1" s="1"/>
  <c r="K41" i="1"/>
  <c r="L41" i="1" s="1"/>
  <c r="M41" i="1" s="1"/>
  <c r="O41" i="1" s="1"/>
  <c r="K40" i="1"/>
  <c r="L40" i="1" s="1"/>
  <c r="M40" i="1" s="1"/>
  <c r="O40" i="1" s="1"/>
  <c r="K39" i="1"/>
  <c r="L39" i="1" s="1"/>
  <c r="M39" i="1" s="1"/>
  <c r="O39" i="1" s="1"/>
  <c r="K38" i="1"/>
  <c r="L38" i="1" s="1"/>
  <c r="M38" i="1" s="1"/>
  <c r="O38" i="1" s="1"/>
  <c r="K37" i="1"/>
  <c r="L37" i="1" s="1"/>
  <c r="M37" i="1" s="1"/>
  <c r="O37" i="1" s="1"/>
  <c r="K36" i="1"/>
  <c r="L36" i="1" s="1"/>
  <c r="M36" i="1" s="1"/>
  <c r="O36" i="1" s="1"/>
  <c r="K35" i="1"/>
  <c r="L35" i="1" s="1"/>
  <c r="M35" i="1" s="1"/>
  <c r="O35" i="1" s="1"/>
  <c r="K34" i="1"/>
  <c r="L34" i="1" s="1"/>
  <c r="M34" i="1" s="1"/>
  <c r="O34" i="1" s="1"/>
  <c r="K33" i="1"/>
  <c r="L33" i="1" s="1"/>
  <c r="M33" i="1" s="1"/>
  <c r="O33" i="1" s="1"/>
  <c r="K32" i="1"/>
  <c r="L32" i="1" s="1"/>
  <c r="M32" i="1" s="1"/>
  <c r="O32" i="1" s="1"/>
  <c r="K31" i="1"/>
  <c r="L31" i="1" s="1"/>
  <c r="M31" i="1" s="1"/>
  <c r="O31" i="1" s="1"/>
  <c r="K30" i="1"/>
  <c r="L30" i="1" s="1"/>
  <c r="M30" i="1" s="1"/>
  <c r="O30" i="1" s="1"/>
  <c r="K29" i="1"/>
  <c r="L29" i="1" s="1"/>
  <c r="M29" i="1" s="1"/>
  <c r="O29" i="1" s="1"/>
  <c r="K28" i="1"/>
  <c r="L28" i="1" s="1"/>
  <c r="M28" i="1" s="1"/>
  <c r="O28" i="1" s="1"/>
  <c r="K27" i="1"/>
  <c r="L27" i="1" s="1"/>
  <c r="M27" i="1" s="1"/>
  <c r="O27" i="1" s="1"/>
  <c r="K26" i="1"/>
  <c r="L26" i="1" s="1"/>
  <c r="M26" i="1" s="1"/>
  <c r="O26" i="1" s="1"/>
  <c r="K25" i="1"/>
  <c r="L25" i="1" s="1"/>
  <c r="M25" i="1" s="1"/>
  <c r="O25" i="1" s="1"/>
  <c r="K24" i="1"/>
  <c r="L24" i="1" s="1"/>
  <c r="M24" i="1" s="1"/>
  <c r="O24" i="1" s="1"/>
  <c r="K23" i="1"/>
  <c r="L23" i="1" s="1"/>
  <c r="M23" i="1" s="1"/>
  <c r="O23" i="1" s="1"/>
  <c r="K22" i="1"/>
  <c r="L22" i="1" s="1"/>
  <c r="M22" i="1" s="1"/>
  <c r="O22" i="1" s="1"/>
  <c r="K21" i="1"/>
  <c r="L21" i="1" s="1"/>
  <c r="M21" i="1" s="1"/>
  <c r="O21" i="1" s="1"/>
  <c r="K20" i="1"/>
  <c r="L20" i="1" s="1"/>
  <c r="M20" i="1" s="1"/>
  <c r="O20" i="1" s="1"/>
  <c r="K19" i="1"/>
  <c r="L19" i="1" s="1"/>
  <c r="M19" i="1" s="1"/>
  <c r="O19" i="1" s="1"/>
  <c r="K18" i="1"/>
  <c r="L18" i="1" s="1"/>
  <c r="M18" i="1" s="1"/>
  <c r="O18" i="1" s="1"/>
  <c r="K17" i="1"/>
  <c r="L17" i="1" s="1"/>
  <c r="M17" i="1" s="1"/>
  <c r="O17" i="1" s="1"/>
  <c r="K16" i="1"/>
  <c r="L16" i="1" s="1"/>
  <c r="M16" i="1" s="1"/>
  <c r="O16" i="1" s="1"/>
  <c r="K15" i="1"/>
  <c r="L15" i="1" s="1"/>
  <c r="M15" i="1" s="1"/>
  <c r="O15" i="1" s="1"/>
  <c r="K14" i="1"/>
  <c r="L14" i="1" s="1"/>
  <c r="M14" i="1" s="1"/>
  <c r="O14" i="1" s="1"/>
  <c r="K13" i="1"/>
  <c r="L13" i="1" s="1"/>
  <c r="M13" i="1" s="1"/>
  <c r="O13" i="1" s="1"/>
  <c r="K12" i="1"/>
  <c r="L12" i="1" s="1"/>
  <c r="M12" i="1" s="1"/>
  <c r="O12" i="1" s="1"/>
  <c r="K11" i="1"/>
  <c r="G45" i="1" l="1"/>
  <c r="K45" i="1"/>
  <c r="A50" i="1"/>
  <c r="L11" i="1"/>
  <c r="M11" i="1" s="1"/>
  <c r="O11" i="1" s="1"/>
  <c r="O45" i="1" s="1"/>
  <c r="M45" i="1" l="1"/>
  <c r="L45" i="1"/>
</calcChain>
</file>

<file path=xl/sharedStrings.xml><?xml version="1.0" encoding="utf-8"?>
<sst xmlns="http://schemas.openxmlformats.org/spreadsheetml/2006/main" count="100" uniqueCount="90">
  <si>
    <t>DEPARTMENT OF FINANCE AND ADMINISTRATION - LOCAL GOVERNMENT DIVISION</t>
  </si>
  <si>
    <t>BE SURE TO USE THE #5 NOTE</t>
  </si>
  <si>
    <t>Law Enforcement Protection Fund Distribution (LEPF) - NM Counties</t>
  </si>
  <si>
    <t>FOR THOSE WHO HAD THEIR</t>
  </si>
  <si>
    <t>Fiscal Year: July 1, 2020 To June 30, 2021</t>
  </si>
  <si>
    <t xml:space="preserve"> </t>
  </si>
  <si>
    <t>CERTIFIED COUNT CHANGED   (5)</t>
  </si>
  <si>
    <t>May 31, 2020 - FINAL DISTRIBUTION</t>
  </si>
  <si>
    <t>Date</t>
  </si>
  <si>
    <t>Not</t>
  </si>
  <si>
    <t>Population</t>
  </si>
  <si>
    <t>Net</t>
  </si>
  <si>
    <t>LEPF</t>
  </si>
  <si>
    <t>No. of</t>
  </si>
  <si>
    <t>Total @</t>
  </si>
  <si>
    <t>Prorated</t>
  </si>
  <si>
    <t>Total</t>
  </si>
  <si>
    <t>Application</t>
  </si>
  <si>
    <t>Certified</t>
  </si>
  <si>
    <t xml:space="preserve"> COUNTY</t>
  </si>
  <si>
    <t>2010 Census</t>
  </si>
  <si>
    <t>County</t>
  </si>
  <si>
    <t>Class</t>
  </si>
  <si>
    <t>Base</t>
  </si>
  <si>
    <t>$600 Per</t>
  </si>
  <si>
    <t>Amount</t>
  </si>
  <si>
    <t>Pledges</t>
  </si>
  <si>
    <t>Received</t>
  </si>
  <si>
    <t>Counties</t>
  </si>
  <si>
    <t>Muni's (1)</t>
  </si>
  <si>
    <t>[1,2, or 3]</t>
  </si>
  <si>
    <t>Officers (5)</t>
  </si>
  <si>
    <t>Officer</t>
  </si>
  <si>
    <t>@ 100%</t>
  </si>
  <si>
    <t>Distribution</t>
  </si>
  <si>
    <t>(NMFA)</t>
  </si>
  <si>
    <t>Bernalillo  (5)</t>
  </si>
  <si>
    <t>Catron</t>
  </si>
  <si>
    <t xml:space="preserve">Chaves </t>
  </si>
  <si>
    <t xml:space="preserve">Cibola  </t>
  </si>
  <si>
    <r>
      <t xml:space="preserve">Colfax (5) &amp; </t>
    </r>
    <r>
      <rPr>
        <sz val="12"/>
        <color indexed="12"/>
        <rFont val="Times New Roman"/>
        <family val="1"/>
      </rPr>
      <t>(6)</t>
    </r>
  </si>
  <si>
    <t>Curry</t>
  </si>
  <si>
    <t>De Baca (5)</t>
  </si>
  <si>
    <t>Dona Ana (3) &amp; (5)</t>
  </si>
  <si>
    <t xml:space="preserve">Eddy  </t>
  </si>
  <si>
    <t>Grant</t>
  </si>
  <si>
    <r>
      <t xml:space="preserve">Guadalupe </t>
    </r>
    <r>
      <rPr>
        <sz val="12"/>
        <color indexed="12"/>
        <rFont val="Times New Roman"/>
        <family val="1"/>
      </rPr>
      <t>(6)</t>
    </r>
  </si>
  <si>
    <r>
      <t xml:space="preserve">Harding </t>
    </r>
    <r>
      <rPr>
        <sz val="12"/>
        <color indexed="12"/>
        <rFont val="Times New Roman"/>
        <family val="1"/>
      </rPr>
      <t>(6)</t>
    </r>
  </si>
  <si>
    <t xml:space="preserve">Hidalgo </t>
  </si>
  <si>
    <t>Lea</t>
  </si>
  <si>
    <t xml:space="preserve">Lincoln   </t>
  </si>
  <si>
    <t xml:space="preserve">Los Alamos (2) </t>
  </si>
  <si>
    <t>Luna</t>
  </si>
  <si>
    <t xml:space="preserve">McKinley </t>
  </si>
  <si>
    <r>
      <t xml:space="preserve">Mora  </t>
    </r>
    <r>
      <rPr>
        <sz val="12"/>
        <color indexed="12"/>
        <rFont val="Times New Roman"/>
        <family val="1"/>
      </rPr>
      <t>(6)</t>
    </r>
  </si>
  <si>
    <t xml:space="preserve">Otero </t>
  </si>
  <si>
    <t xml:space="preserve">Quay </t>
  </si>
  <si>
    <t>Rio Arriba</t>
  </si>
  <si>
    <t>Roosevelt</t>
  </si>
  <si>
    <t>Sandoval</t>
  </si>
  <si>
    <t>San Juan</t>
  </si>
  <si>
    <t xml:space="preserve">San Miguel </t>
  </si>
  <si>
    <t>Santa Fe (4)</t>
  </si>
  <si>
    <t xml:space="preserve">Sierra </t>
  </si>
  <si>
    <r>
      <t xml:space="preserve">Socorro </t>
    </r>
    <r>
      <rPr>
        <sz val="12"/>
        <color indexed="12"/>
        <rFont val="Times New Roman"/>
        <family val="1"/>
      </rPr>
      <t xml:space="preserve"> (6)</t>
    </r>
  </si>
  <si>
    <t xml:space="preserve">Taos </t>
  </si>
  <si>
    <t>Torrance</t>
  </si>
  <si>
    <t xml:space="preserve">Union </t>
  </si>
  <si>
    <t>Valencia (3)</t>
  </si>
  <si>
    <t>TOTALS</t>
  </si>
  <si>
    <t>Notes:</t>
  </si>
  <si>
    <t xml:space="preserve">      The populations of municipalities not served by a municipal police department are assigned to the county and; therefore, not entered in this column.</t>
  </si>
  <si>
    <t xml:space="preserve">      Los Alamos has a combined county and municipal government and will receive only one LEPF distribution.</t>
  </si>
  <si>
    <t xml:space="preserve">      3,660 of Peralta's population is subtracted from Valencia County due to the entity's incorporation which is reflected in the 2010 Census.</t>
  </si>
  <si>
    <t xml:space="preserve">      9,470 of Anthony's population is subtracted from Dona Ana County due to the entity's incorporation which is reflected in the 2010 Census.</t>
  </si>
  <si>
    <t xml:space="preserve">     3,250 of Espanola's 10,224 population reside in Santa Fe Co. and are subtracted from Santa Fe's total population</t>
  </si>
  <si>
    <t xml:space="preserve">     in computing the county's net population for LEPF purposes.</t>
  </si>
  <si>
    <t xml:space="preserve">     Adjustments may have been made to the number of certified officers you reported.  All applications were compared to the "New Mexico Officer</t>
  </si>
  <si>
    <t xml:space="preserve">     Registry" maintained by the Training and Recruiting Division at the New Mexico Department of Public Safety.  Generally, adjustments resulted</t>
  </si>
  <si>
    <t xml:space="preserve">     for officers who have changed departments within the past year.  Newly hired officers must be reported by their current employers</t>
  </si>
  <si>
    <t xml:space="preserve">     to the Training and Recruiting Div. to validate the certifications with that department.  If newly hired officers are not reported,  the officer</t>
  </si>
  <si>
    <t xml:space="preserve">     is listed as "unemployed" by the Training and Recruiting Div. until the officer has been reported.  If an officer is listed as "unemployed"</t>
  </si>
  <si>
    <t xml:space="preserve">     for two years, the officer must be recertified.  To prevent any problems in the future, please make sure the official registry</t>
  </si>
  <si>
    <r>
      <t xml:space="preserve">     at DPS has been updated and is current as of </t>
    </r>
    <r>
      <rPr>
        <b/>
        <sz val="11"/>
        <rFont val="Times New Roman"/>
        <family val="1"/>
      </rPr>
      <t>March 31st</t>
    </r>
    <r>
      <rPr>
        <sz val="11"/>
        <rFont val="Times New Roman"/>
        <family val="1"/>
      </rPr>
      <t xml:space="preserve"> each year.  For more information, you may contact the Training and Recruiting</t>
    </r>
  </si>
  <si>
    <t xml:space="preserve">     Division at 4491 Cerrillos Road, Santa Fe, NM 87505 or by telephone at (505) 827-9276</t>
  </si>
  <si>
    <t xml:space="preserve">     In some instances, officers were claimed who are no longer certified or no longer employed.  Only certified officers employed full-time</t>
  </si>
  <si>
    <t xml:space="preserve">     and those who will be certified by July 1 are eligible for a $600 distribution.</t>
  </si>
  <si>
    <t>NOTE: The 2010 Census population data did not change the classification for any county.</t>
  </si>
  <si>
    <t xml:space="preserve">     Initial Determination from May 1, 2020, adjusted on the Final Distribution to include NMFA intercepts. Cibola, Colfax, Guadalupe, Harding, Mora and Socorro were the only counties that</t>
  </si>
  <si>
    <t xml:space="preserve">     have loan agreements with the NMFA for FY2021.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</si>
</sst>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164" formatCode="mm/dd/yy;@"/>
  </numFmts>
  <fonts count="21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indexed="10"/>
      <name val="Times New Roman"/>
      <family val="1"/>
    </font>
    <font>
      <sz val="9"/>
      <color indexed="10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 val="double"/>
      <sz val="12"/>
      <color indexed="12"/>
      <name val="Times New Roman"/>
      <family val="1"/>
    </font>
    <font>
      <b/>
      <sz val="12"/>
      <name val="Times New Roman"/>
      <family val="1"/>
    </font>
    <font>
      <sz val="9"/>
      <color rgb="FFFF0000"/>
      <name val="Times New Roman"/>
      <family val="1"/>
    </font>
    <font>
      <b/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u/>
      <sz val="11"/>
      <name val="Times New Roman"/>
      <family val="1"/>
    </font>
    <font>
      <sz val="12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37" fontId="1" fillId="0" borderId="0"/>
  </cellStyleXfs>
  <cellXfs count="97">
    <xf numFmtId="0" fontId="0" fillId="0" borderId="0" xfId="0"/>
    <xf numFmtId="37" fontId="2" fillId="0" borderId="0" xfId="1" applyFont="1"/>
    <xf numFmtId="0" fontId="2" fillId="0" borderId="0" xfId="1" applyNumberFormat="1" applyFont="1"/>
    <xf numFmtId="37" fontId="4" fillId="0" borderId="0" xfId="1" applyFont="1"/>
    <xf numFmtId="0" fontId="5" fillId="0" borderId="0" xfId="1" applyNumberFormat="1" applyFont="1"/>
    <xf numFmtId="37" fontId="8" fillId="0" borderId="0" xfId="1" applyFont="1"/>
    <xf numFmtId="37" fontId="9" fillId="0" borderId="0" xfId="1" applyFont="1"/>
    <xf numFmtId="37" fontId="2" fillId="2" borderId="0" xfId="1" applyFont="1" applyFill="1"/>
    <xf numFmtId="37" fontId="1" fillId="0" borderId="0" xfId="1"/>
    <xf numFmtId="37" fontId="10" fillId="0" borderId="0" xfId="1" applyFont="1" applyFill="1"/>
    <xf numFmtId="37" fontId="11" fillId="0" borderId="0" xfId="1" applyFont="1" applyAlignment="1">
      <alignment horizontal="left"/>
    </xf>
    <xf numFmtId="37" fontId="11" fillId="2" borderId="0" xfId="1" applyFont="1" applyFill="1" applyAlignment="1">
      <alignment horizontal="left"/>
    </xf>
    <xf numFmtId="37" fontId="12" fillId="0" borderId="0" xfId="1" applyFont="1"/>
    <xf numFmtId="37" fontId="13" fillId="3" borderId="1" xfId="1" applyFont="1" applyFill="1" applyBorder="1" applyAlignment="1">
      <alignment horizontal="center"/>
    </xf>
    <xf numFmtId="0" fontId="14" fillId="0" borderId="1" xfId="1" applyNumberFormat="1" applyFont="1" applyBorder="1" applyAlignment="1">
      <alignment horizontal="center"/>
    </xf>
    <xf numFmtId="0" fontId="2" fillId="2" borderId="0" xfId="1" applyNumberFormat="1" applyFont="1" applyFill="1" applyBorder="1" applyAlignment="1">
      <alignment horizontal="center"/>
    </xf>
    <xf numFmtId="37" fontId="15" fillId="0" borderId="2" xfId="1" applyFont="1" applyBorder="1"/>
    <xf numFmtId="37" fontId="15" fillId="0" borderId="3" xfId="1" applyFont="1" applyBorder="1" applyAlignment="1">
      <alignment horizontal="center"/>
    </xf>
    <xf numFmtId="37" fontId="15" fillId="0" borderId="3" xfId="1" applyFont="1" applyBorder="1"/>
    <xf numFmtId="37" fontId="16" fillId="2" borderId="3" xfId="1" applyFont="1" applyFill="1" applyBorder="1" applyAlignment="1">
      <alignment horizontal="center"/>
    </xf>
    <xf numFmtId="37" fontId="15" fillId="2" borderId="3" xfId="1" applyFont="1" applyFill="1" applyBorder="1" applyAlignment="1">
      <alignment horizontal="center"/>
    </xf>
    <xf numFmtId="37" fontId="15" fillId="0" borderId="4" xfId="1" applyFont="1" applyBorder="1" applyAlignment="1">
      <alignment horizontal="center"/>
    </xf>
    <xf numFmtId="0" fontId="2" fillId="0" borderId="0" xfId="0" applyFont="1"/>
    <xf numFmtId="37" fontId="13" fillId="3" borderId="5" xfId="1" applyFont="1" applyFill="1" applyBorder="1" applyAlignment="1">
      <alignment horizontal="center"/>
    </xf>
    <xf numFmtId="0" fontId="14" fillId="0" borderId="5" xfId="1" applyNumberFormat="1" applyFont="1" applyBorder="1" applyAlignment="1">
      <alignment horizontal="center"/>
    </xf>
    <xf numFmtId="37" fontId="15" fillId="0" borderId="6" xfId="1" applyFont="1" applyBorder="1"/>
    <xf numFmtId="37" fontId="15" fillId="0" borderId="0" xfId="1" applyFont="1" applyAlignment="1">
      <alignment horizontal="center"/>
    </xf>
    <xf numFmtId="37" fontId="16" fillId="0" borderId="0" xfId="1" applyFont="1" applyAlignment="1">
      <alignment horizontal="center"/>
    </xf>
    <xf numFmtId="37" fontId="15" fillId="2" borderId="0" xfId="1" applyFont="1" applyFill="1" applyAlignment="1">
      <alignment horizontal="center"/>
    </xf>
    <xf numFmtId="37" fontId="15" fillId="0" borderId="7" xfId="1" applyFont="1" applyBorder="1" applyAlignment="1">
      <alignment horizontal="center"/>
    </xf>
    <xf numFmtId="37" fontId="13" fillId="3" borderId="8" xfId="1" applyFont="1" applyFill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37" fontId="15" fillId="0" borderId="9" xfId="1" applyFont="1" applyBorder="1" applyAlignment="1">
      <alignment horizontal="left"/>
    </xf>
    <xf numFmtId="37" fontId="15" fillId="0" borderId="10" xfId="1" applyFont="1" applyBorder="1" applyAlignment="1">
      <alignment horizontal="center"/>
    </xf>
    <xf numFmtId="37" fontId="16" fillId="0" borderId="10" xfId="1" applyFont="1" applyBorder="1" applyAlignment="1">
      <alignment horizontal="center"/>
    </xf>
    <xf numFmtId="37" fontId="15" fillId="2" borderId="10" xfId="1" applyFont="1" applyFill="1" applyBorder="1" applyAlignment="1">
      <alignment horizontal="center"/>
    </xf>
    <xf numFmtId="37" fontId="15" fillId="0" borderId="11" xfId="1" applyFont="1" applyBorder="1" applyAlignment="1">
      <alignment horizontal="center"/>
    </xf>
    <xf numFmtId="164" fontId="17" fillId="3" borderId="8" xfId="0" applyNumberFormat="1" applyFont="1" applyFill="1" applyBorder="1" applyAlignment="1" applyProtection="1">
      <alignment horizontal="center"/>
    </xf>
    <xf numFmtId="0" fontId="12" fillId="2" borderId="8" xfId="0" applyNumberFormat="1" applyFont="1" applyFill="1" applyBorder="1" applyAlignment="1" applyProtection="1">
      <alignment horizontal="center"/>
    </xf>
    <xf numFmtId="0" fontId="18" fillId="2" borderId="0" xfId="1" applyNumberFormat="1" applyFont="1" applyFill="1" applyBorder="1" applyAlignment="1" applyProtection="1">
      <alignment horizontal="center"/>
    </xf>
    <xf numFmtId="37" fontId="2" fillId="0" borderId="13" xfId="1" applyFont="1" applyFill="1" applyBorder="1"/>
    <xf numFmtId="37" fontId="2" fillId="0" borderId="14" xfId="1" applyFont="1" applyFill="1" applyBorder="1"/>
    <xf numFmtId="5" fontId="2" fillId="0" borderId="14" xfId="1" applyNumberFormat="1" applyFont="1" applyFill="1" applyBorder="1" applyProtection="1"/>
    <xf numFmtId="0" fontId="12" fillId="4" borderId="14" xfId="0" applyFont="1" applyFill="1" applyBorder="1"/>
    <xf numFmtId="5" fontId="2" fillId="0" borderId="14" xfId="0" applyNumberFormat="1" applyFont="1" applyFill="1" applyBorder="1" applyProtection="1"/>
    <xf numFmtId="6" fontId="17" fillId="2" borderId="14" xfId="0" applyNumberFormat="1" applyFont="1" applyFill="1" applyBorder="1" applyProtection="1"/>
    <xf numFmtId="6" fontId="2" fillId="0" borderId="15" xfId="0" applyNumberFormat="1" applyFont="1" applyFill="1" applyBorder="1" applyProtection="1"/>
    <xf numFmtId="37" fontId="2" fillId="0" borderId="0" xfId="1" applyFont="1" applyFill="1"/>
    <xf numFmtId="0" fontId="12" fillId="2" borderId="8" xfId="1" applyNumberFormat="1" applyFont="1" applyFill="1" applyBorder="1" applyAlignment="1" applyProtection="1">
      <alignment horizontal="center"/>
    </xf>
    <xf numFmtId="0" fontId="12" fillId="2" borderId="0" xfId="1" applyNumberFormat="1" applyFont="1" applyFill="1" applyBorder="1" applyAlignment="1" applyProtection="1">
      <alignment horizontal="center"/>
    </xf>
    <xf numFmtId="37" fontId="2" fillId="2" borderId="16" xfId="1" applyFont="1" applyFill="1" applyBorder="1"/>
    <xf numFmtId="37" fontId="2" fillId="0" borderId="17" xfId="1" applyFont="1" applyBorder="1"/>
    <xf numFmtId="0" fontId="12" fillId="4" borderId="17" xfId="0" applyFont="1" applyFill="1" applyBorder="1"/>
    <xf numFmtId="37" fontId="2" fillId="0" borderId="17" xfId="0" applyNumberFormat="1" applyFont="1" applyBorder="1" applyProtection="1"/>
    <xf numFmtId="6" fontId="17" fillId="2" borderId="17" xfId="0" applyNumberFormat="1" applyFont="1" applyFill="1" applyBorder="1" applyProtection="1"/>
    <xf numFmtId="6" fontId="2" fillId="0" borderId="18" xfId="0" applyNumberFormat="1" applyFont="1" applyBorder="1" applyProtection="1"/>
    <xf numFmtId="164" fontId="17" fillId="3" borderId="8" xfId="1" applyNumberFormat="1" applyFont="1" applyFill="1" applyBorder="1" applyAlignment="1" applyProtection="1">
      <alignment horizontal="center"/>
    </xf>
    <xf numFmtId="37" fontId="2" fillId="0" borderId="17" xfId="1" applyFont="1" applyFill="1" applyBorder="1"/>
    <xf numFmtId="37" fontId="2" fillId="0" borderId="17" xfId="0" applyNumberFormat="1" applyFont="1" applyFill="1" applyBorder="1" applyProtection="1"/>
    <xf numFmtId="6" fontId="2" fillId="0" borderId="18" xfId="0" applyNumberFormat="1" applyFont="1" applyFill="1" applyBorder="1" applyProtection="1"/>
    <xf numFmtId="6" fontId="17" fillId="5" borderId="17" xfId="0" applyNumberFormat="1" applyFont="1" applyFill="1" applyBorder="1" applyProtection="1"/>
    <xf numFmtId="0" fontId="2" fillId="6" borderId="0" xfId="0" applyFont="1" applyFill="1"/>
    <xf numFmtId="37" fontId="6" fillId="0" borderId="0" xfId="1" applyFont="1" applyFill="1"/>
    <xf numFmtId="0" fontId="2" fillId="0" borderId="0" xfId="0" applyFont="1" applyFill="1"/>
    <xf numFmtId="37" fontId="2" fillId="0" borderId="16" xfId="1" applyFont="1" applyFill="1" applyBorder="1"/>
    <xf numFmtId="37" fontId="2" fillId="2" borderId="13" xfId="1" applyFont="1" applyFill="1" applyBorder="1"/>
    <xf numFmtId="37" fontId="2" fillId="0" borderId="14" xfId="1" applyFont="1" applyBorder="1"/>
    <xf numFmtId="37" fontId="2" fillId="0" borderId="14" xfId="0" applyNumberFormat="1" applyFont="1" applyBorder="1" applyProtection="1"/>
    <xf numFmtId="6" fontId="2" fillId="0" borderId="15" xfId="0" applyNumberFormat="1" applyFont="1" applyBorder="1" applyProtection="1"/>
    <xf numFmtId="6" fontId="17" fillId="0" borderId="17" xfId="0" applyNumberFormat="1" applyFont="1" applyFill="1" applyBorder="1" applyAlignment="1" applyProtection="1">
      <alignment horizontal="right"/>
    </xf>
    <xf numFmtId="6" fontId="17" fillId="2" borderId="17" xfId="0" applyNumberFormat="1" applyFont="1" applyFill="1" applyBorder="1" applyAlignment="1" applyProtection="1">
      <alignment horizontal="right"/>
    </xf>
    <xf numFmtId="0" fontId="2" fillId="2" borderId="0" xfId="1" applyNumberFormat="1" applyFont="1" applyFill="1"/>
    <xf numFmtId="37" fontId="2" fillId="0" borderId="16" xfId="1" applyFont="1" applyBorder="1"/>
    <xf numFmtId="37" fontId="12" fillId="4" borderId="17" xfId="1" applyFont="1" applyFill="1" applyBorder="1"/>
    <xf numFmtId="5" fontId="2" fillId="0" borderId="17" xfId="1" applyNumberFormat="1" applyFont="1" applyBorder="1" applyProtection="1"/>
    <xf numFmtId="6" fontId="2" fillId="2" borderId="17" xfId="1" applyNumberFormat="1" applyFont="1" applyFill="1" applyBorder="1" applyProtection="1"/>
    <xf numFmtId="6" fontId="2" fillId="0" borderId="18" xfId="1" applyNumberFormat="1" applyFont="1" applyBorder="1" applyProtection="1"/>
    <xf numFmtId="37" fontId="9" fillId="0" borderId="9" xfId="1" applyFont="1" applyFill="1" applyBorder="1"/>
    <xf numFmtId="37" fontId="9" fillId="0" borderId="10" xfId="1" applyFont="1" applyFill="1" applyBorder="1"/>
    <xf numFmtId="5" fontId="9" fillId="0" borderId="10" xfId="1" applyNumberFormat="1" applyFont="1" applyFill="1" applyBorder="1" applyProtection="1"/>
    <xf numFmtId="37" fontId="12" fillId="4" borderId="10" xfId="1" applyFont="1" applyFill="1" applyBorder="1"/>
    <xf numFmtId="5" fontId="9" fillId="0" borderId="19" xfId="1" applyNumberFormat="1" applyFont="1" applyFill="1" applyBorder="1" applyProtection="1"/>
    <xf numFmtId="37" fontId="19" fillId="0" borderId="0" xfId="1" applyFont="1"/>
    <xf numFmtId="0" fontId="2" fillId="0" borderId="0" xfId="0" applyNumberFormat="1" applyFont="1"/>
    <xf numFmtId="0" fontId="6" fillId="0" borderId="0" xfId="0" applyFont="1"/>
    <xf numFmtId="37" fontId="2" fillId="0" borderId="12" xfId="1" applyFont="1" applyBorder="1"/>
    <xf numFmtId="0" fontId="6" fillId="0" borderId="0" xfId="0" quotePrefix="1" applyFont="1"/>
    <xf numFmtId="0" fontId="13" fillId="0" borderId="0" xfId="0" applyFont="1"/>
    <xf numFmtId="0" fontId="13" fillId="6" borderId="0" xfId="0" applyFont="1" applyFill="1"/>
    <xf numFmtId="0" fontId="20" fillId="0" borderId="0" xfId="1" applyNumberFormat="1" applyFont="1" applyFill="1"/>
    <xf numFmtId="37" fontId="7" fillId="0" borderId="0" xfId="1" applyFont="1" applyFill="1"/>
    <xf numFmtId="37" fontId="20" fillId="0" borderId="0" xfId="1" applyFont="1" applyFill="1"/>
    <xf numFmtId="37" fontId="6" fillId="0" borderId="0" xfId="1" applyFont="1"/>
    <xf numFmtId="37" fontId="6" fillId="0" borderId="0" xfId="1" quotePrefix="1" applyFont="1"/>
    <xf numFmtId="37" fontId="3" fillId="0" borderId="0" xfId="1" applyFont="1" applyAlignment="1">
      <alignment horizontal="center"/>
    </xf>
    <xf numFmtId="37" fontId="6" fillId="0" borderId="0" xfId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FA-Active-Files\DFA\LEPF\LEPF%202004-2005\LEPF-DIST-M-2003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-2003-04-DISTRIBUTION"/>
      <sheetName val="graph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3:O93"/>
  <sheetViews>
    <sheetView showGridLines="0" tabSelected="1" topLeftCell="C1" zoomScaleNormal="100" workbookViewId="0">
      <selection activeCell="N6" sqref="N6"/>
    </sheetView>
  </sheetViews>
  <sheetFormatPr defaultColWidth="12" defaultRowHeight="15.75" x14ac:dyDescent="0.25"/>
  <cols>
    <col min="1" max="1" width="12.140625" style="1" hidden="1" customWidth="1"/>
    <col min="2" max="2" width="19.140625" style="2" hidden="1" customWidth="1"/>
    <col min="3" max="3" width="5.7109375" style="2" customWidth="1"/>
    <col min="4" max="4" width="20.28515625" style="1" customWidth="1"/>
    <col min="5" max="5" width="12" style="1" customWidth="1"/>
    <col min="6" max="6" width="13.28515625" style="1" customWidth="1"/>
    <col min="7" max="7" width="10.7109375" style="1" customWidth="1"/>
    <col min="8" max="8" width="9.5703125" style="1" customWidth="1"/>
    <col min="9" max="11" width="12" style="1" customWidth="1"/>
    <col min="12" max="12" width="10.7109375" style="1" customWidth="1"/>
    <col min="13" max="13" width="13.28515625" style="1" customWidth="1"/>
    <col min="14" max="14" width="13" style="7" customWidth="1"/>
    <col min="15" max="15" width="15.7109375" style="1" customWidth="1"/>
    <col min="16" max="16384" width="12" style="1"/>
  </cols>
  <sheetData>
    <row r="3" spans="1:15" ht="17.25" customHeight="1" x14ac:dyDescent="0.3">
      <c r="D3" s="94" t="s">
        <v>0</v>
      </c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5" ht="17.25" customHeight="1" x14ac:dyDescent="0.25">
      <c r="A4" s="3" t="s">
        <v>1</v>
      </c>
      <c r="B4" s="4"/>
      <c r="D4" s="95" t="s">
        <v>2</v>
      </c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17.25" customHeight="1" x14ac:dyDescent="0.25">
      <c r="A5" s="3" t="s">
        <v>3</v>
      </c>
      <c r="B5" s="4"/>
      <c r="D5" s="96" t="s">
        <v>4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1" t="s">
        <v>5</v>
      </c>
    </row>
    <row r="6" spans="1:15" ht="17.25" customHeight="1" x14ac:dyDescent="0.25">
      <c r="A6" s="3" t="s">
        <v>6</v>
      </c>
      <c r="B6" s="4"/>
      <c r="D6" s="5" t="s">
        <v>7</v>
      </c>
      <c r="E6" s="6"/>
      <c r="F6" s="6"/>
      <c r="G6" s="6"/>
      <c r="H6" s="6"/>
      <c r="I6" s="6"/>
      <c r="J6" s="6"/>
      <c r="K6" s="6"/>
      <c r="L6" s="6"/>
      <c r="M6" s="6"/>
      <c r="O6" s="8"/>
    </row>
    <row r="7" spans="1:15" ht="17.25" customHeight="1" thickBot="1" x14ac:dyDescent="0.3">
      <c r="J7" s="9"/>
      <c r="M7" s="10"/>
      <c r="N7" s="11"/>
      <c r="O7" s="12"/>
    </row>
    <row r="8" spans="1:15" ht="17.25" customHeight="1" thickTop="1" x14ac:dyDescent="0.25">
      <c r="A8" s="13" t="s">
        <v>8</v>
      </c>
      <c r="B8" s="14" t="s">
        <v>9</v>
      </c>
      <c r="C8" s="15"/>
      <c r="D8" s="16"/>
      <c r="E8" s="17" t="s">
        <v>10</v>
      </c>
      <c r="F8" s="17" t="s">
        <v>10</v>
      </c>
      <c r="G8" s="17" t="s">
        <v>11</v>
      </c>
      <c r="H8" s="18"/>
      <c r="I8" s="17" t="s">
        <v>12</v>
      </c>
      <c r="J8" s="19" t="s">
        <v>13</v>
      </c>
      <c r="K8" s="20" t="s">
        <v>14</v>
      </c>
      <c r="L8" s="17" t="s">
        <v>15</v>
      </c>
      <c r="M8" s="17" t="s">
        <v>16</v>
      </c>
      <c r="N8" s="20" t="s">
        <v>12</v>
      </c>
      <c r="O8" s="21" t="s">
        <v>16</v>
      </c>
    </row>
    <row r="9" spans="1:15" ht="17.25" customHeight="1" x14ac:dyDescent="0.25">
      <c r="A9" s="23" t="s">
        <v>17</v>
      </c>
      <c r="B9" s="24" t="s">
        <v>18</v>
      </c>
      <c r="C9" s="15"/>
      <c r="D9" s="25" t="s">
        <v>19</v>
      </c>
      <c r="E9" s="26" t="s">
        <v>20</v>
      </c>
      <c r="F9" s="26" t="s">
        <v>20</v>
      </c>
      <c r="G9" s="26" t="s">
        <v>21</v>
      </c>
      <c r="H9" s="26" t="s">
        <v>22</v>
      </c>
      <c r="I9" s="26" t="s">
        <v>23</v>
      </c>
      <c r="J9" s="27" t="s">
        <v>18</v>
      </c>
      <c r="K9" s="26" t="s">
        <v>24</v>
      </c>
      <c r="L9" s="26" t="s">
        <v>25</v>
      </c>
      <c r="M9" s="26" t="s">
        <v>12</v>
      </c>
      <c r="N9" s="28" t="s">
        <v>26</v>
      </c>
      <c r="O9" s="29" t="s">
        <v>21</v>
      </c>
    </row>
    <row r="10" spans="1:15" ht="17.25" customHeight="1" thickBot="1" x14ac:dyDescent="0.3">
      <c r="A10" s="30" t="s">
        <v>27</v>
      </c>
      <c r="B10" s="31"/>
      <c r="C10" s="15"/>
      <c r="D10" s="32"/>
      <c r="E10" s="33" t="s">
        <v>28</v>
      </c>
      <c r="F10" s="33" t="s">
        <v>29</v>
      </c>
      <c r="G10" s="33" t="s">
        <v>10</v>
      </c>
      <c r="H10" s="33" t="s">
        <v>30</v>
      </c>
      <c r="I10" s="33" t="s">
        <v>25</v>
      </c>
      <c r="J10" s="34" t="s">
        <v>31</v>
      </c>
      <c r="K10" s="33" t="s">
        <v>32</v>
      </c>
      <c r="L10" s="33" t="s">
        <v>33</v>
      </c>
      <c r="M10" s="33" t="s">
        <v>34</v>
      </c>
      <c r="N10" s="35" t="s">
        <v>35</v>
      </c>
      <c r="O10" s="36" t="s">
        <v>34</v>
      </c>
    </row>
    <row r="11" spans="1:15" ht="17.25" customHeight="1" thickTop="1" x14ac:dyDescent="0.25">
      <c r="A11" s="37">
        <v>42818</v>
      </c>
      <c r="B11" s="38">
        <v>5</v>
      </c>
      <c r="C11" s="39"/>
      <c r="D11" s="40" t="s">
        <v>36</v>
      </c>
      <c r="E11" s="41">
        <v>662564</v>
      </c>
      <c r="F11" s="41">
        <v>-551876</v>
      </c>
      <c r="G11" s="41">
        <v>110688</v>
      </c>
      <c r="H11" s="41">
        <v>2</v>
      </c>
      <c r="I11" s="42">
        <v>30000</v>
      </c>
      <c r="J11" s="43">
        <v>349</v>
      </c>
      <c r="K11" s="44">
        <f t="shared" ref="K11:K43" si="0">J11*600</f>
        <v>209400</v>
      </c>
      <c r="L11" s="44">
        <f t="shared" ref="L11:L43" si="1">K11*1</f>
        <v>209400</v>
      </c>
      <c r="M11" s="44">
        <f t="shared" ref="M11:M43" si="2">I11+L11</f>
        <v>239400</v>
      </c>
      <c r="N11" s="45"/>
      <c r="O11" s="46">
        <f t="shared" ref="O11:O43" si="3">M11-N11</f>
        <v>239400</v>
      </c>
    </row>
    <row r="12" spans="1:15" ht="17.25" customHeight="1" x14ac:dyDescent="0.25">
      <c r="A12" s="37">
        <v>42825</v>
      </c>
      <c r="B12" s="48">
        <v>0</v>
      </c>
      <c r="C12" s="49"/>
      <c r="D12" s="50" t="s">
        <v>37</v>
      </c>
      <c r="E12" s="51">
        <v>3725</v>
      </c>
      <c r="F12" s="51">
        <v>289</v>
      </c>
      <c r="G12" s="51">
        <v>4014</v>
      </c>
      <c r="H12" s="51">
        <v>1</v>
      </c>
      <c r="I12" s="42">
        <v>20000</v>
      </c>
      <c r="J12" s="52">
        <v>5</v>
      </c>
      <c r="K12" s="53">
        <f t="shared" si="0"/>
        <v>3000</v>
      </c>
      <c r="L12" s="53">
        <f t="shared" si="1"/>
        <v>3000</v>
      </c>
      <c r="M12" s="53">
        <f t="shared" si="2"/>
        <v>23000</v>
      </c>
      <c r="N12" s="54"/>
      <c r="O12" s="55">
        <f t="shared" si="3"/>
        <v>23000</v>
      </c>
    </row>
    <row r="13" spans="1:15" ht="17.25" customHeight="1" x14ac:dyDescent="0.25">
      <c r="A13" s="56">
        <v>42824</v>
      </c>
      <c r="B13" s="48">
        <v>0</v>
      </c>
      <c r="C13" s="49"/>
      <c r="D13" s="50" t="s">
        <v>38</v>
      </c>
      <c r="E13" s="57">
        <v>65645</v>
      </c>
      <c r="F13" s="57">
        <v>-51325</v>
      </c>
      <c r="G13" s="57">
        <v>14320</v>
      </c>
      <c r="H13" s="57">
        <v>1</v>
      </c>
      <c r="I13" s="42">
        <v>20000</v>
      </c>
      <c r="J13" s="52">
        <v>33</v>
      </c>
      <c r="K13" s="58">
        <f t="shared" si="0"/>
        <v>19800</v>
      </c>
      <c r="L13" s="58">
        <f t="shared" si="1"/>
        <v>19800</v>
      </c>
      <c r="M13" s="58">
        <f t="shared" si="2"/>
        <v>39800</v>
      </c>
      <c r="N13" s="54"/>
      <c r="O13" s="59">
        <f t="shared" si="3"/>
        <v>39800</v>
      </c>
    </row>
    <row r="14" spans="1:15" x14ac:dyDescent="0.25">
      <c r="A14" s="56">
        <v>42823</v>
      </c>
      <c r="B14" s="48">
        <v>1</v>
      </c>
      <c r="C14" s="49"/>
      <c r="D14" s="50" t="s">
        <v>39</v>
      </c>
      <c r="E14" s="51">
        <v>27213</v>
      </c>
      <c r="F14" s="51">
        <v>-12427</v>
      </c>
      <c r="G14" s="51">
        <v>14786</v>
      </c>
      <c r="H14" s="51">
        <v>1</v>
      </c>
      <c r="I14" s="42">
        <v>20000</v>
      </c>
      <c r="J14" s="52">
        <v>14</v>
      </c>
      <c r="K14" s="53">
        <f t="shared" si="0"/>
        <v>8400</v>
      </c>
      <c r="L14" s="53">
        <f t="shared" si="1"/>
        <v>8400</v>
      </c>
      <c r="M14" s="53">
        <f t="shared" si="2"/>
        <v>28400</v>
      </c>
      <c r="N14" s="60">
        <v>20000</v>
      </c>
      <c r="O14" s="55">
        <f>M14-N14</f>
        <v>8400</v>
      </c>
    </row>
    <row r="15" spans="1:15" x14ac:dyDescent="0.25">
      <c r="A15" s="56">
        <v>42828</v>
      </c>
      <c r="B15" s="48">
        <v>0</v>
      </c>
      <c r="C15" s="49"/>
      <c r="D15" s="50" t="s">
        <v>40</v>
      </c>
      <c r="E15" s="51">
        <v>13750</v>
      </c>
      <c r="F15" s="51">
        <v>-10713</v>
      </c>
      <c r="G15" s="51">
        <v>3037</v>
      </c>
      <c r="H15" s="51">
        <v>1</v>
      </c>
      <c r="I15" s="42">
        <v>20000</v>
      </c>
      <c r="J15" s="52">
        <v>10</v>
      </c>
      <c r="K15" s="53">
        <f t="shared" si="0"/>
        <v>6000</v>
      </c>
      <c r="L15" s="53">
        <f t="shared" si="1"/>
        <v>6000</v>
      </c>
      <c r="M15" s="53">
        <f t="shared" si="2"/>
        <v>26000</v>
      </c>
      <c r="N15" s="60">
        <v>16791</v>
      </c>
      <c r="O15" s="55">
        <f>M15-N15</f>
        <v>9209</v>
      </c>
    </row>
    <row r="16" spans="1:15" x14ac:dyDescent="0.25">
      <c r="A16" s="56">
        <v>42814</v>
      </c>
      <c r="B16" s="48">
        <v>0</v>
      </c>
      <c r="C16" s="49"/>
      <c r="D16" s="50" t="s">
        <v>41</v>
      </c>
      <c r="E16" s="51">
        <v>48376</v>
      </c>
      <c r="F16" s="51">
        <v>-39663</v>
      </c>
      <c r="G16" s="51">
        <v>8713</v>
      </c>
      <c r="H16" s="51">
        <v>1</v>
      </c>
      <c r="I16" s="42">
        <v>20000</v>
      </c>
      <c r="J16" s="52">
        <v>13</v>
      </c>
      <c r="K16" s="53">
        <f t="shared" si="0"/>
        <v>7800</v>
      </c>
      <c r="L16" s="53">
        <f t="shared" si="1"/>
        <v>7800</v>
      </c>
      <c r="M16" s="53">
        <f t="shared" si="2"/>
        <v>27800</v>
      </c>
      <c r="N16" s="54"/>
      <c r="O16" s="55">
        <f t="shared" si="3"/>
        <v>27800</v>
      </c>
    </row>
    <row r="17" spans="1:15" x14ac:dyDescent="0.25">
      <c r="A17" s="56">
        <v>42828</v>
      </c>
      <c r="B17" s="48">
        <v>0</v>
      </c>
      <c r="C17" s="49"/>
      <c r="D17" s="50" t="s">
        <v>42</v>
      </c>
      <c r="E17" s="51">
        <v>2022</v>
      </c>
      <c r="F17" s="51">
        <v>-1031</v>
      </c>
      <c r="G17" s="51">
        <v>991</v>
      </c>
      <c r="H17" s="51">
        <v>1</v>
      </c>
      <c r="I17" s="42">
        <v>20000</v>
      </c>
      <c r="J17" s="43">
        <v>1</v>
      </c>
      <c r="K17" s="53">
        <f t="shared" si="0"/>
        <v>600</v>
      </c>
      <c r="L17" s="53">
        <f t="shared" si="1"/>
        <v>600</v>
      </c>
      <c r="M17" s="53">
        <f t="shared" si="2"/>
        <v>20600</v>
      </c>
      <c r="N17" s="54"/>
      <c r="O17" s="55">
        <f t="shared" si="3"/>
        <v>20600</v>
      </c>
    </row>
    <row r="18" spans="1:15" x14ac:dyDescent="0.25">
      <c r="A18" s="56">
        <v>42825</v>
      </c>
      <c r="B18" s="48">
        <v>0</v>
      </c>
      <c r="C18" s="39"/>
      <c r="D18" s="64" t="s">
        <v>43</v>
      </c>
      <c r="E18" s="51">
        <v>209233</v>
      </c>
      <c r="F18" s="51">
        <v>-125038</v>
      </c>
      <c r="G18" s="51">
        <v>84195</v>
      </c>
      <c r="H18" s="51">
        <v>2</v>
      </c>
      <c r="I18" s="42">
        <v>30000</v>
      </c>
      <c r="J18" s="52">
        <v>140</v>
      </c>
      <c r="K18" s="53">
        <f t="shared" si="0"/>
        <v>84000</v>
      </c>
      <c r="L18" s="53">
        <f t="shared" si="1"/>
        <v>84000</v>
      </c>
      <c r="M18" s="53">
        <f t="shared" si="2"/>
        <v>114000</v>
      </c>
      <c r="N18" s="54"/>
      <c r="O18" s="55">
        <f t="shared" si="3"/>
        <v>114000</v>
      </c>
    </row>
    <row r="19" spans="1:15" x14ac:dyDescent="0.25">
      <c r="A19" s="56">
        <v>42828</v>
      </c>
      <c r="B19" s="48">
        <v>1</v>
      </c>
      <c r="C19" s="49"/>
      <c r="D19" s="64" t="s">
        <v>44</v>
      </c>
      <c r="E19" s="51">
        <v>53829</v>
      </c>
      <c r="F19" s="51">
        <v>-38957</v>
      </c>
      <c r="G19" s="51">
        <v>14872</v>
      </c>
      <c r="H19" s="51">
        <v>1</v>
      </c>
      <c r="I19" s="42">
        <v>20000</v>
      </c>
      <c r="J19" s="52">
        <v>62</v>
      </c>
      <c r="K19" s="53">
        <f t="shared" si="0"/>
        <v>37200</v>
      </c>
      <c r="L19" s="53">
        <f t="shared" si="1"/>
        <v>37200</v>
      </c>
      <c r="M19" s="53">
        <f t="shared" si="2"/>
        <v>57200</v>
      </c>
      <c r="N19" s="54"/>
      <c r="O19" s="55">
        <f t="shared" si="3"/>
        <v>57200</v>
      </c>
    </row>
    <row r="20" spans="1:15" x14ac:dyDescent="0.25">
      <c r="A20" s="56">
        <v>42828</v>
      </c>
      <c r="B20" s="48">
        <v>0</v>
      </c>
      <c r="C20" s="49"/>
      <c r="D20" s="50" t="s">
        <v>45</v>
      </c>
      <c r="E20" s="51">
        <v>29514</v>
      </c>
      <c r="F20" s="51">
        <v>-15626</v>
      </c>
      <c r="G20" s="51">
        <v>13888</v>
      </c>
      <c r="H20" s="51">
        <v>1</v>
      </c>
      <c r="I20" s="42">
        <v>20000</v>
      </c>
      <c r="J20" s="52">
        <v>35</v>
      </c>
      <c r="K20" s="53">
        <f t="shared" si="0"/>
        <v>21000</v>
      </c>
      <c r="L20" s="53">
        <f t="shared" si="1"/>
        <v>21000</v>
      </c>
      <c r="M20" s="53">
        <f t="shared" si="2"/>
        <v>41000</v>
      </c>
      <c r="N20" s="54"/>
      <c r="O20" s="55">
        <f t="shared" si="3"/>
        <v>41000</v>
      </c>
    </row>
    <row r="21" spans="1:15" x14ac:dyDescent="0.25">
      <c r="A21" s="56">
        <v>42825</v>
      </c>
      <c r="B21" s="48">
        <v>0</v>
      </c>
      <c r="C21" s="49"/>
      <c r="D21" s="64" t="s">
        <v>46</v>
      </c>
      <c r="E21" s="57">
        <v>4687</v>
      </c>
      <c r="F21" s="57">
        <v>-3294</v>
      </c>
      <c r="G21" s="57">
        <v>1393</v>
      </c>
      <c r="H21" s="57">
        <v>1</v>
      </c>
      <c r="I21" s="42">
        <v>20000</v>
      </c>
      <c r="J21" s="52">
        <v>4</v>
      </c>
      <c r="K21" s="58">
        <f t="shared" si="0"/>
        <v>2400</v>
      </c>
      <c r="L21" s="58">
        <f t="shared" si="1"/>
        <v>2400</v>
      </c>
      <c r="M21" s="58">
        <f t="shared" si="2"/>
        <v>22400</v>
      </c>
      <c r="N21" s="60">
        <v>16118</v>
      </c>
      <c r="O21" s="59">
        <f t="shared" si="3"/>
        <v>6282</v>
      </c>
    </row>
    <row r="22" spans="1:15" x14ac:dyDescent="0.25">
      <c r="A22" s="56">
        <v>42821</v>
      </c>
      <c r="B22" s="48">
        <v>0</v>
      </c>
      <c r="C22" s="49"/>
      <c r="D22" s="64" t="s">
        <v>47</v>
      </c>
      <c r="E22" s="51">
        <v>695</v>
      </c>
      <c r="F22" s="51">
        <v>-93</v>
      </c>
      <c r="G22" s="51">
        <v>602</v>
      </c>
      <c r="H22" s="51">
        <v>1</v>
      </c>
      <c r="I22" s="42">
        <v>20000</v>
      </c>
      <c r="J22" s="52">
        <v>2</v>
      </c>
      <c r="K22" s="53">
        <f t="shared" si="0"/>
        <v>1200</v>
      </c>
      <c r="L22" s="53">
        <f t="shared" si="1"/>
        <v>1200</v>
      </c>
      <c r="M22" s="53">
        <f t="shared" si="2"/>
        <v>21200</v>
      </c>
      <c r="N22" s="60">
        <v>7261</v>
      </c>
      <c r="O22" s="55">
        <f t="shared" si="3"/>
        <v>13939</v>
      </c>
    </row>
    <row r="23" spans="1:15" x14ac:dyDescent="0.25">
      <c r="A23" s="56">
        <v>42809</v>
      </c>
      <c r="B23" s="48">
        <v>0</v>
      </c>
      <c r="C23" s="49"/>
      <c r="D23" s="50" t="s">
        <v>48</v>
      </c>
      <c r="E23" s="51">
        <v>4894</v>
      </c>
      <c r="F23" s="51">
        <v>-2797</v>
      </c>
      <c r="G23" s="51">
        <v>2097</v>
      </c>
      <c r="H23" s="51">
        <v>1</v>
      </c>
      <c r="I23" s="42">
        <v>20000</v>
      </c>
      <c r="J23" s="43">
        <v>8</v>
      </c>
      <c r="K23" s="53">
        <f t="shared" si="0"/>
        <v>4800</v>
      </c>
      <c r="L23" s="53">
        <f t="shared" si="1"/>
        <v>4800</v>
      </c>
      <c r="M23" s="53">
        <f t="shared" si="2"/>
        <v>24800</v>
      </c>
      <c r="N23" s="54"/>
      <c r="O23" s="55">
        <f t="shared" si="3"/>
        <v>24800</v>
      </c>
    </row>
    <row r="24" spans="1:15" x14ac:dyDescent="0.25">
      <c r="A24" s="56">
        <v>42824</v>
      </c>
      <c r="B24" s="48">
        <v>0</v>
      </c>
      <c r="C24" s="49"/>
      <c r="D24" s="50" t="s">
        <v>49</v>
      </c>
      <c r="E24" s="57">
        <v>64727</v>
      </c>
      <c r="F24" s="57">
        <v>-50898</v>
      </c>
      <c r="G24" s="57">
        <v>13829</v>
      </c>
      <c r="H24" s="57">
        <v>1</v>
      </c>
      <c r="I24" s="42">
        <v>20000</v>
      </c>
      <c r="J24" s="52">
        <v>69</v>
      </c>
      <c r="K24" s="58">
        <f t="shared" si="0"/>
        <v>41400</v>
      </c>
      <c r="L24" s="58">
        <f t="shared" si="1"/>
        <v>41400</v>
      </c>
      <c r="M24" s="58">
        <f t="shared" si="2"/>
        <v>61400</v>
      </c>
      <c r="N24" s="54"/>
      <c r="O24" s="59">
        <f t="shared" si="3"/>
        <v>61400</v>
      </c>
    </row>
    <row r="25" spans="1:15" x14ac:dyDescent="0.25">
      <c r="A25" s="56">
        <v>42821</v>
      </c>
      <c r="B25" s="48">
        <v>0</v>
      </c>
      <c r="C25" s="49"/>
      <c r="D25" s="50" t="s">
        <v>50</v>
      </c>
      <c r="E25" s="51">
        <v>20497</v>
      </c>
      <c r="F25" s="51">
        <v>-13329</v>
      </c>
      <c r="G25" s="51">
        <v>7168</v>
      </c>
      <c r="H25" s="51">
        <v>1</v>
      </c>
      <c r="I25" s="42">
        <v>20000</v>
      </c>
      <c r="J25" s="52">
        <v>22</v>
      </c>
      <c r="K25" s="53">
        <f t="shared" si="0"/>
        <v>13200</v>
      </c>
      <c r="L25" s="53">
        <f t="shared" si="1"/>
        <v>13200</v>
      </c>
      <c r="M25" s="53">
        <f t="shared" si="2"/>
        <v>33200</v>
      </c>
      <c r="N25" s="54"/>
      <c r="O25" s="55">
        <f t="shared" si="3"/>
        <v>33200</v>
      </c>
    </row>
    <row r="26" spans="1:15" x14ac:dyDescent="0.25">
      <c r="A26" s="56">
        <v>42816</v>
      </c>
      <c r="B26" s="48">
        <v>0</v>
      </c>
      <c r="C26" s="49"/>
      <c r="D26" s="64" t="s">
        <v>51</v>
      </c>
      <c r="E26" s="57">
        <v>17950</v>
      </c>
      <c r="F26" s="57">
        <v>0</v>
      </c>
      <c r="G26" s="57">
        <v>17950</v>
      </c>
      <c r="H26" s="57">
        <v>1</v>
      </c>
      <c r="I26" s="42">
        <v>20000</v>
      </c>
      <c r="J26" s="52">
        <v>33</v>
      </c>
      <c r="K26" s="58">
        <f t="shared" si="0"/>
        <v>19800</v>
      </c>
      <c r="L26" s="58">
        <f t="shared" si="1"/>
        <v>19800</v>
      </c>
      <c r="M26" s="58">
        <f t="shared" si="2"/>
        <v>39800</v>
      </c>
      <c r="N26" s="54"/>
      <c r="O26" s="59">
        <f t="shared" si="3"/>
        <v>39800</v>
      </c>
    </row>
    <row r="27" spans="1:15" x14ac:dyDescent="0.25">
      <c r="A27" s="56">
        <v>42830</v>
      </c>
      <c r="B27" s="48">
        <v>0</v>
      </c>
      <c r="C27" s="49"/>
      <c r="D27" s="64" t="s">
        <v>52</v>
      </c>
      <c r="E27" s="57">
        <v>25095</v>
      </c>
      <c r="F27" s="57">
        <v>-16519</v>
      </c>
      <c r="G27" s="57">
        <v>8576</v>
      </c>
      <c r="H27" s="57">
        <v>1</v>
      </c>
      <c r="I27" s="42">
        <v>20000</v>
      </c>
      <c r="J27" s="52">
        <v>28</v>
      </c>
      <c r="K27" s="58">
        <f t="shared" si="0"/>
        <v>16800</v>
      </c>
      <c r="L27" s="58">
        <f t="shared" si="1"/>
        <v>16800</v>
      </c>
      <c r="M27" s="58">
        <f t="shared" si="2"/>
        <v>36800</v>
      </c>
      <c r="N27" s="54"/>
      <c r="O27" s="59">
        <f t="shared" si="3"/>
        <v>36800</v>
      </c>
    </row>
    <row r="28" spans="1:15" x14ac:dyDescent="0.25">
      <c r="A28" s="56">
        <v>42814</v>
      </c>
      <c r="B28" s="48">
        <v>3</v>
      </c>
      <c r="C28" s="39"/>
      <c r="D28" s="65" t="s">
        <v>53</v>
      </c>
      <c r="E28" s="66">
        <v>71492</v>
      </c>
      <c r="F28" s="66">
        <v>-21678</v>
      </c>
      <c r="G28" s="66">
        <v>49814</v>
      </c>
      <c r="H28" s="66">
        <v>2</v>
      </c>
      <c r="I28" s="42">
        <v>30000</v>
      </c>
      <c r="J28" s="52">
        <v>35</v>
      </c>
      <c r="K28" s="67">
        <f t="shared" si="0"/>
        <v>21000</v>
      </c>
      <c r="L28" s="67">
        <f t="shared" si="1"/>
        <v>21000</v>
      </c>
      <c r="M28" s="67">
        <f t="shared" si="2"/>
        <v>51000</v>
      </c>
      <c r="N28" s="45"/>
      <c r="O28" s="68">
        <f t="shared" si="3"/>
        <v>51000</v>
      </c>
    </row>
    <row r="29" spans="1:15" x14ac:dyDescent="0.25">
      <c r="A29" s="56">
        <v>42824</v>
      </c>
      <c r="B29" s="48">
        <v>1</v>
      </c>
      <c r="C29" s="39"/>
      <c r="D29" s="64" t="s">
        <v>54</v>
      </c>
      <c r="E29" s="57">
        <v>4881</v>
      </c>
      <c r="F29" s="57">
        <v>-314</v>
      </c>
      <c r="G29" s="57">
        <v>4567</v>
      </c>
      <c r="H29" s="57">
        <v>1</v>
      </c>
      <c r="I29" s="42">
        <v>20000</v>
      </c>
      <c r="J29" s="43">
        <v>4</v>
      </c>
      <c r="K29" s="58">
        <f t="shared" si="0"/>
        <v>2400</v>
      </c>
      <c r="L29" s="58">
        <f t="shared" si="1"/>
        <v>2400</v>
      </c>
      <c r="M29" s="58">
        <f t="shared" si="2"/>
        <v>22400</v>
      </c>
      <c r="N29" s="60">
        <v>15390</v>
      </c>
      <c r="O29" s="59">
        <f t="shared" si="3"/>
        <v>7010</v>
      </c>
    </row>
    <row r="30" spans="1:15" x14ac:dyDescent="0.25">
      <c r="A30" s="56">
        <v>42828</v>
      </c>
      <c r="B30" s="48">
        <v>4</v>
      </c>
      <c r="C30" s="49"/>
      <c r="D30" s="50" t="s">
        <v>55</v>
      </c>
      <c r="E30" s="51">
        <v>63797</v>
      </c>
      <c r="F30" s="51">
        <v>-33919</v>
      </c>
      <c r="G30" s="51">
        <v>29878</v>
      </c>
      <c r="H30" s="51">
        <v>2</v>
      </c>
      <c r="I30" s="42">
        <v>30000</v>
      </c>
      <c r="J30" s="52">
        <v>41</v>
      </c>
      <c r="K30" s="53">
        <f t="shared" si="0"/>
        <v>24600</v>
      </c>
      <c r="L30" s="53">
        <f t="shared" si="1"/>
        <v>24600</v>
      </c>
      <c r="M30" s="53">
        <f t="shared" si="2"/>
        <v>54600</v>
      </c>
      <c r="N30" s="54"/>
      <c r="O30" s="55">
        <f t="shared" si="3"/>
        <v>54600</v>
      </c>
    </row>
    <row r="31" spans="1:15" x14ac:dyDescent="0.25">
      <c r="A31" s="56">
        <v>42811</v>
      </c>
      <c r="B31" s="48">
        <v>0</v>
      </c>
      <c r="C31" s="49"/>
      <c r="D31" s="50" t="s">
        <v>56</v>
      </c>
      <c r="E31" s="51">
        <v>9041</v>
      </c>
      <c r="F31" s="51">
        <v>-6689</v>
      </c>
      <c r="G31" s="51">
        <v>2352</v>
      </c>
      <c r="H31" s="51">
        <v>1</v>
      </c>
      <c r="I31" s="42">
        <v>20000</v>
      </c>
      <c r="J31" s="52">
        <v>6</v>
      </c>
      <c r="K31" s="53">
        <f t="shared" si="0"/>
        <v>3600</v>
      </c>
      <c r="L31" s="53">
        <f t="shared" si="1"/>
        <v>3600</v>
      </c>
      <c r="M31" s="53">
        <f t="shared" si="2"/>
        <v>23600</v>
      </c>
      <c r="N31" s="54"/>
      <c r="O31" s="55">
        <f t="shared" si="3"/>
        <v>23600</v>
      </c>
    </row>
    <row r="32" spans="1:15" x14ac:dyDescent="0.25">
      <c r="A32" s="56">
        <v>42824</v>
      </c>
      <c r="B32" s="48">
        <v>0</v>
      </c>
      <c r="C32" s="39"/>
      <c r="D32" s="64" t="s">
        <v>57</v>
      </c>
      <c r="E32" s="57">
        <v>40246</v>
      </c>
      <c r="F32" s="57">
        <v>-7996</v>
      </c>
      <c r="G32" s="57">
        <v>32250</v>
      </c>
      <c r="H32" s="57">
        <v>2</v>
      </c>
      <c r="I32" s="42">
        <v>30000</v>
      </c>
      <c r="J32" s="52">
        <v>19</v>
      </c>
      <c r="K32" s="58">
        <f t="shared" si="0"/>
        <v>11400</v>
      </c>
      <c r="L32" s="58">
        <f t="shared" si="1"/>
        <v>11400</v>
      </c>
      <c r="M32" s="58">
        <f t="shared" si="2"/>
        <v>41400</v>
      </c>
      <c r="N32" s="54"/>
      <c r="O32" s="59">
        <f t="shared" si="3"/>
        <v>41400</v>
      </c>
    </row>
    <row r="33" spans="1:15" x14ac:dyDescent="0.25">
      <c r="A33" s="56">
        <v>42818</v>
      </c>
      <c r="B33" s="48">
        <v>0</v>
      </c>
      <c r="C33" s="39"/>
      <c r="D33" s="50" t="s">
        <v>58</v>
      </c>
      <c r="E33" s="51">
        <v>19846</v>
      </c>
      <c r="F33" s="51">
        <v>-12477</v>
      </c>
      <c r="G33" s="51">
        <v>7369</v>
      </c>
      <c r="H33" s="51">
        <v>1</v>
      </c>
      <c r="I33" s="42">
        <v>20000</v>
      </c>
      <c r="J33" s="52">
        <v>13</v>
      </c>
      <c r="K33" s="53">
        <f t="shared" si="0"/>
        <v>7800</v>
      </c>
      <c r="L33" s="53">
        <f t="shared" si="1"/>
        <v>7800</v>
      </c>
      <c r="M33" s="53">
        <f t="shared" si="2"/>
        <v>27800</v>
      </c>
      <c r="N33" s="54"/>
      <c r="O33" s="55">
        <f t="shared" si="3"/>
        <v>27800</v>
      </c>
    </row>
    <row r="34" spans="1:15" x14ac:dyDescent="0.25">
      <c r="A34" s="56">
        <v>42818</v>
      </c>
      <c r="B34" s="48">
        <v>0</v>
      </c>
      <c r="C34" s="39"/>
      <c r="D34" s="50" t="s">
        <v>59</v>
      </c>
      <c r="E34" s="57">
        <v>131561</v>
      </c>
      <c r="F34" s="57">
        <v>-104809</v>
      </c>
      <c r="G34" s="57">
        <v>26752</v>
      </c>
      <c r="H34" s="57">
        <v>2</v>
      </c>
      <c r="I34" s="42">
        <v>30000</v>
      </c>
      <c r="J34" s="52">
        <v>54</v>
      </c>
      <c r="K34" s="58">
        <f t="shared" si="0"/>
        <v>32400</v>
      </c>
      <c r="L34" s="58">
        <f t="shared" si="1"/>
        <v>32400</v>
      </c>
      <c r="M34" s="58">
        <f t="shared" si="2"/>
        <v>62400</v>
      </c>
      <c r="N34" s="54"/>
      <c r="O34" s="59">
        <f t="shared" si="3"/>
        <v>62400</v>
      </c>
    </row>
    <row r="35" spans="1:15" x14ac:dyDescent="0.25">
      <c r="A35" s="56">
        <v>42823</v>
      </c>
      <c r="B35" s="48">
        <v>0</v>
      </c>
      <c r="C35" s="49"/>
      <c r="D35" s="64" t="s">
        <v>60</v>
      </c>
      <c r="E35" s="51">
        <v>130044</v>
      </c>
      <c r="F35" s="51">
        <v>-60752</v>
      </c>
      <c r="G35" s="51">
        <v>69292</v>
      </c>
      <c r="H35" s="51">
        <v>2</v>
      </c>
      <c r="I35" s="42">
        <v>30000</v>
      </c>
      <c r="J35" s="43">
        <v>96</v>
      </c>
      <c r="K35" s="53">
        <f t="shared" si="0"/>
        <v>57600</v>
      </c>
      <c r="L35" s="53">
        <f t="shared" si="1"/>
        <v>57600</v>
      </c>
      <c r="M35" s="53">
        <f t="shared" si="2"/>
        <v>87600</v>
      </c>
      <c r="N35" s="54"/>
      <c r="O35" s="55">
        <f t="shared" si="3"/>
        <v>87600</v>
      </c>
    </row>
    <row r="36" spans="1:15" x14ac:dyDescent="0.25">
      <c r="A36" s="56">
        <v>42828</v>
      </c>
      <c r="B36" s="48">
        <v>0</v>
      </c>
      <c r="C36" s="49"/>
      <c r="D36" s="50" t="s">
        <v>61</v>
      </c>
      <c r="E36" s="51">
        <v>29393</v>
      </c>
      <c r="F36" s="51">
        <v>-15145</v>
      </c>
      <c r="G36" s="51">
        <v>14248</v>
      </c>
      <c r="H36" s="51">
        <v>1</v>
      </c>
      <c r="I36" s="42">
        <v>20000</v>
      </c>
      <c r="J36" s="52">
        <v>6</v>
      </c>
      <c r="K36" s="53">
        <f t="shared" si="0"/>
        <v>3600</v>
      </c>
      <c r="L36" s="53">
        <f t="shared" si="1"/>
        <v>3600</v>
      </c>
      <c r="M36" s="53">
        <f t="shared" si="2"/>
        <v>23600</v>
      </c>
      <c r="N36" s="69"/>
      <c r="O36" s="55">
        <f t="shared" si="3"/>
        <v>23600</v>
      </c>
    </row>
    <row r="37" spans="1:15" x14ac:dyDescent="0.25">
      <c r="A37" s="56">
        <v>42822</v>
      </c>
      <c r="B37" s="48">
        <v>0</v>
      </c>
      <c r="C37" s="49"/>
      <c r="D37" s="64" t="s">
        <v>62</v>
      </c>
      <c r="E37" s="51">
        <v>144170</v>
      </c>
      <c r="F37" s="51">
        <v>-71197</v>
      </c>
      <c r="G37" s="51">
        <v>72973</v>
      </c>
      <c r="H37" s="51">
        <v>2</v>
      </c>
      <c r="I37" s="42">
        <v>30000</v>
      </c>
      <c r="J37" s="52">
        <v>93</v>
      </c>
      <c r="K37" s="53">
        <f t="shared" si="0"/>
        <v>55800</v>
      </c>
      <c r="L37" s="53">
        <f t="shared" si="1"/>
        <v>55800</v>
      </c>
      <c r="M37" s="53">
        <f t="shared" si="2"/>
        <v>85800</v>
      </c>
      <c r="N37" s="54"/>
      <c r="O37" s="55">
        <f t="shared" si="3"/>
        <v>85800</v>
      </c>
    </row>
    <row r="38" spans="1:15" x14ac:dyDescent="0.25">
      <c r="A38" s="56">
        <v>42824</v>
      </c>
      <c r="B38" s="48">
        <v>0</v>
      </c>
      <c r="C38" s="49"/>
      <c r="D38" s="64" t="s">
        <v>63</v>
      </c>
      <c r="E38" s="51">
        <v>11988</v>
      </c>
      <c r="F38" s="51">
        <v>-8355</v>
      </c>
      <c r="G38" s="51">
        <v>3633</v>
      </c>
      <c r="H38" s="51">
        <v>1</v>
      </c>
      <c r="I38" s="42">
        <v>20000</v>
      </c>
      <c r="J38" s="52">
        <v>14</v>
      </c>
      <c r="K38" s="53">
        <f t="shared" si="0"/>
        <v>8400</v>
      </c>
      <c r="L38" s="53">
        <f t="shared" si="1"/>
        <v>8400</v>
      </c>
      <c r="M38" s="53">
        <f t="shared" si="2"/>
        <v>28400</v>
      </c>
      <c r="N38" s="54"/>
      <c r="O38" s="55">
        <f t="shared" si="3"/>
        <v>28400</v>
      </c>
    </row>
    <row r="39" spans="1:15" x14ac:dyDescent="0.25">
      <c r="A39" s="56">
        <v>42802</v>
      </c>
      <c r="B39" s="48">
        <v>0</v>
      </c>
      <c r="C39" s="49"/>
      <c r="D39" s="50" t="s">
        <v>64</v>
      </c>
      <c r="E39" s="51">
        <v>17866</v>
      </c>
      <c r="F39" s="51">
        <v>-9989</v>
      </c>
      <c r="G39" s="51">
        <v>7877</v>
      </c>
      <c r="H39" s="51">
        <v>1</v>
      </c>
      <c r="I39" s="42">
        <v>20000</v>
      </c>
      <c r="J39" s="52">
        <v>13</v>
      </c>
      <c r="K39" s="53">
        <f t="shared" si="0"/>
        <v>7800</v>
      </c>
      <c r="L39" s="53">
        <f t="shared" si="1"/>
        <v>7800</v>
      </c>
      <c r="M39" s="53">
        <f t="shared" si="2"/>
        <v>27800</v>
      </c>
      <c r="N39" s="60">
        <v>20345</v>
      </c>
      <c r="O39" s="55">
        <f t="shared" si="3"/>
        <v>7455</v>
      </c>
    </row>
    <row r="40" spans="1:15" x14ac:dyDescent="0.25">
      <c r="A40" s="56">
        <v>42810</v>
      </c>
      <c r="B40" s="48">
        <v>0</v>
      </c>
      <c r="C40" s="49"/>
      <c r="D40" s="64" t="s">
        <v>65</v>
      </c>
      <c r="E40" s="57">
        <v>32937</v>
      </c>
      <c r="F40" s="57">
        <v>-8032</v>
      </c>
      <c r="G40" s="57">
        <v>24905</v>
      </c>
      <c r="H40" s="57">
        <v>2</v>
      </c>
      <c r="I40" s="42">
        <v>30000</v>
      </c>
      <c r="J40" s="52">
        <v>26</v>
      </c>
      <c r="K40" s="58">
        <f t="shared" si="0"/>
        <v>15600</v>
      </c>
      <c r="L40" s="58">
        <f t="shared" si="1"/>
        <v>15600</v>
      </c>
      <c r="M40" s="58">
        <f t="shared" si="2"/>
        <v>45600</v>
      </c>
      <c r="N40" s="70"/>
      <c r="O40" s="59">
        <f t="shared" si="3"/>
        <v>45600</v>
      </c>
    </row>
    <row r="41" spans="1:15" x14ac:dyDescent="0.25">
      <c r="A41" s="56">
        <v>42800</v>
      </c>
      <c r="B41" s="48">
        <v>0</v>
      </c>
      <c r="C41" s="39"/>
      <c r="D41" s="50" t="s">
        <v>66</v>
      </c>
      <c r="E41" s="51">
        <v>16383</v>
      </c>
      <c r="F41" s="51">
        <v>-4493</v>
      </c>
      <c r="G41" s="51">
        <v>11890</v>
      </c>
      <c r="H41" s="51">
        <v>1</v>
      </c>
      <c r="I41" s="42">
        <v>20000</v>
      </c>
      <c r="J41" s="52">
        <v>14</v>
      </c>
      <c r="K41" s="53">
        <f t="shared" si="0"/>
        <v>8400</v>
      </c>
      <c r="L41" s="53">
        <f t="shared" si="1"/>
        <v>8400</v>
      </c>
      <c r="M41" s="53">
        <f t="shared" si="2"/>
        <v>28400</v>
      </c>
      <c r="N41" s="54"/>
      <c r="O41" s="55">
        <f t="shared" si="3"/>
        <v>28400</v>
      </c>
    </row>
    <row r="42" spans="1:15" x14ac:dyDescent="0.25">
      <c r="A42" s="56">
        <v>42810</v>
      </c>
      <c r="B42" s="48">
        <v>0</v>
      </c>
      <c r="C42" s="49"/>
      <c r="D42" s="50" t="s">
        <v>67</v>
      </c>
      <c r="E42" s="51">
        <v>4549</v>
      </c>
      <c r="F42" s="51">
        <v>-3179</v>
      </c>
      <c r="G42" s="51">
        <v>1370</v>
      </c>
      <c r="H42" s="51">
        <v>1</v>
      </c>
      <c r="I42" s="42">
        <v>20000</v>
      </c>
      <c r="J42" s="52">
        <v>4</v>
      </c>
      <c r="K42" s="53">
        <f t="shared" si="0"/>
        <v>2400</v>
      </c>
      <c r="L42" s="53">
        <f t="shared" si="1"/>
        <v>2400</v>
      </c>
      <c r="M42" s="53">
        <f t="shared" si="2"/>
        <v>22400</v>
      </c>
      <c r="N42" s="54"/>
      <c r="O42" s="55">
        <f t="shared" si="3"/>
        <v>22400</v>
      </c>
    </row>
    <row r="43" spans="1:15" x14ac:dyDescent="0.25">
      <c r="A43" s="56">
        <v>42823</v>
      </c>
      <c r="B43" s="48">
        <v>0</v>
      </c>
      <c r="C43" s="49"/>
      <c r="D43" s="64" t="s">
        <v>68</v>
      </c>
      <c r="E43" s="51">
        <v>76569</v>
      </c>
      <c r="F43" s="51">
        <v>-29668</v>
      </c>
      <c r="G43" s="51">
        <v>46901</v>
      </c>
      <c r="H43" s="51">
        <v>2</v>
      </c>
      <c r="I43" s="42">
        <v>30000</v>
      </c>
      <c r="J43" s="52">
        <v>40</v>
      </c>
      <c r="K43" s="53">
        <f t="shared" si="0"/>
        <v>24000</v>
      </c>
      <c r="L43" s="53">
        <f t="shared" si="1"/>
        <v>24000</v>
      </c>
      <c r="M43" s="53">
        <f t="shared" si="2"/>
        <v>54000</v>
      </c>
      <c r="N43" s="54"/>
      <c r="O43" s="55">
        <f t="shared" si="3"/>
        <v>54000</v>
      </c>
    </row>
    <row r="44" spans="1:15" x14ac:dyDescent="0.25">
      <c r="C44" s="71"/>
      <c r="D44" s="72"/>
      <c r="E44" s="51"/>
      <c r="F44" s="51"/>
      <c r="G44" s="51"/>
      <c r="H44" s="51"/>
      <c r="I44" s="51"/>
      <c r="J44" s="73"/>
      <c r="K44" s="51"/>
      <c r="L44" s="51"/>
      <c r="M44" s="74"/>
      <c r="N44" s="75"/>
      <c r="O44" s="76"/>
    </row>
    <row r="45" spans="1:15" ht="16.5" thickBot="1" x14ac:dyDescent="0.3">
      <c r="A45" s="1">
        <f>COUNTBLANK(A11:A43)</f>
        <v>0</v>
      </c>
      <c r="C45" s="71"/>
      <c r="D45" s="77" t="s">
        <v>69</v>
      </c>
      <c r="E45" s="78">
        <f>SUM(E11:E44)</f>
        <v>2059179</v>
      </c>
      <c r="F45" s="78">
        <f>SUM(F11:F44)</f>
        <v>-1331989</v>
      </c>
      <c r="G45" s="78">
        <f>SUM(E45:F45)</f>
        <v>727190</v>
      </c>
      <c r="H45" s="78"/>
      <c r="I45" s="79">
        <f>SUM(I11:I44)</f>
        <v>760000</v>
      </c>
      <c r="J45" s="80">
        <f>SUM(J11:J43)</f>
        <v>1306</v>
      </c>
      <c r="K45" s="79">
        <f>SUM(K11:K44)</f>
        <v>783600</v>
      </c>
      <c r="L45" s="79">
        <f>SUM(L11:L44)</f>
        <v>783600</v>
      </c>
      <c r="M45" s="79">
        <f>SUM(M11:M43)</f>
        <v>1543600</v>
      </c>
      <c r="N45" s="79">
        <f>SUM(N11:N44)</f>
        <v>95905</v>
      </c>
      <c r="O45" s="81">
        <f>SUM(O11:O44)</f>
        <v>1447695</v>
      </c>
    </row>
    <row r="46" spans="1:15" ht="16.5" thickTop="1" x14ac:dyDescent="0.25">
      <c r="C46" s="71"/>
      <c r="D46" s="82" t="s">
        <v>70</v>
      </c>
    </row>
    <row r="47" spans="1:15" x14ac:dyDescent="0.25">
      <c r="A47" s="1">
        <f>COUNTIF(H11:H43,1)</f>
        <v>23</v>
      </c>
      <c r="C47" s="83">
        <v>1</v>
      </c>
      <c r="D47" s="22" t="s">
        <v>71</v>
      </c>
      <c r="E47" s="22"/>
      <c r="F47" s="22"/>
      <c r="G47" s="22"/>
      <c r="H47" s="22"/>
      <c r="I47" s="22"/>
      <c r="J47" s="22"/>
      <c r="M47" s="7"/>
      <c r="N47" s="1"/>
    </row>
    <row r="48" spans="1:15" x14ac:dyDescent="0.25">
      <c r="A48" s="1">
        <f>COUNTIF(H11:H44,2)</f>
        <v>10</v>
      </c>
      <c r="C48" s="84"/>
      <c r="D48" s="22"/>
      <c r="E48" s="22"/>
      <c r="F48" s="22"/>
      <c r="G48" s="22"/>
      <c r="H48" s="22"/>
      <c r="I48" s="22"/>
      <c r="J48" s="22"/>
      <c r="M48" s="7"/>
      <c r="N48" s="1"/>
    </row>
    <row r="49" spans="1:14" x14ac:dyDescent="0.25">
      <c r="A49" s="85">
        <f>COUNTIF(H11:H45,3)</f>
        <v>0</v>
      </c>
      <c r="C49" s="84">
        <v>2</v>
      </c>
      <c r="D49" s="22" t="s">
        <v>72</v>
      </c>
      <c r="E49" s="22"/>
      <c r="F49" s="22"/>
      <c r="G49" s="22"/>
      <c r="H49" s="22"/>
      <c r="I49" s="22"/>
      <c r="J49" s="22"/>
      <c r="M49" s="7"/>
      <c r="N49" s="1"/>
    </row>
    <row r="50" spans="1:14" x14ac:dyDescent="0.25">
      <c r="A50" s="1">
        <f>SUM(A47:A49)</f>
        <v>33</v>
      </c>
      <c r="C50" s="84"/>
      <c r="D50" s="22"/>
      <c r="E50" s="22"/>
      <c r="F50" s="22"/>
      <c r="G50" s="22"/>
      <c r="H50" s="22"/>
      <c r="I50" s="22"/>
      <c r="J50" s="22"/>
      <c r="M50" s="7"/>
      <c r="N50" s="1"/>
    </row>
    <row r="51" spans="1:14" x14ac:dyDescent="0.25">
      <c r="C51" s="86">
        <v>3</v>
      </c>
      <c r="D51" s="22" t="s">
        <v>73</v>
      </c>
      <c r="E51" s="22"/>
      <c r="F51" s="22"/>
      <c r="G51" s="22"/>
      <c r="H51" s="22"/>
      <c r="I51" s="22"/>
      <c r="J51" s="22"/>
      <c r="M51" s="7"/>
      <c r="N51" s="1"/>
    </row>
    <row r="52" spans="1:14" x14ac:dyDescent="0.25">
      <c r="C52" s="84"/>
      <c r="D52" s="22" t="s">
        <v>74</v>
      </c>
      <c r="E52" s="22"/>
      <c r="F52" s="22"/>
      <c r="G52" s="22"/>
      <c r="H52" s="22"/>
      <c r="I52" s="22"/>
      <c r="J52" s="22"/>
      <c r="M52" s="7"/>
      <c r="N52" s="1"/>
    </row>
    <row r="53" spans="1:14" x14ac:dyDescent="0.25">
      <c r="C53" s="84"/>
      <c r="D53" s="22"/>
      <c r="E53" s="22"/>
      <c r="F53" s="22"/>
      <c r="G53" s="22"/>
      <c r="H53" s="22"/>
      <c r="I53" s="22"/>
      <c r="J53" s="22"/>
      <c r="M53" s="7"/>
      <c r="N53" s="1"/>
    </row>
    <row r="54" spans="1:14" x14ac:dyDescent="0.25">
      <c r="C54" s="84">
        <v>4</v>
      </c>
      <c r="D54" s="63" t="s">
        <v>75</v>
      </c>
      <c r="E54" s="63"/>
      <c r="F54" s="63"/>
      <c r="G54" s="63"/>
      <c r="H54" s="63"/>
      <c r="I54" s="63"/>
      <c r="J54" s="63"/>
      <c r="M54" s="7"/>
      <c r="N54" s="1"/>
    </row>
    <row r="55" spans="1:14" x14ac:dyDescent="0.25">
      <c r="C55" s="84"/>
      <c r="D55" s="63" t="s">
        <v>76</v>
      </c>
      <c r="E55" s="63"/>
      <c r="F55" s="63"/>
      <c r="G55" s="63"/>
      <c r="H55" s="63"/>
      <c r="I55" s="63"/>
      <c r="J55" s="63"/>
      <c r="M55" s="7"/>
      <c r="N55" s="1"/>
    </row>
    <row r="56" spans="1:14" x14ac:dyDescent="0.25">
      <c r="C56" s="84"/>
      <c r="D56" s="22"/>
      <c r="E56" s="22"/>
      <c r="F56" s="22"/>
      <c r="G56" s="22"/>
      <c r="H56" s="22"/>
      <c r="I56" s="22"/>
      <c r="J56" s="22"/>
    </row>
    <row r="57" spans="1:14" x14ac:dyDescent="0.25">
      <c r="C57" s="84">
        <v>5</v>
      </c>
      <c r="D57" s="84" t="s">
        <v>77</v>
      </c>
      <c r="E57" s="22"/>
      <c r="F57" s="22"/>
      <c r="G57" s="22"/>
      <c r="H57" s="22"/>
      <c r="I57" s="22"/>
      <c r="J57" s="22"/>
    </row>
    <row r="58" spans="1:14" x14ac:dyDescent="0.25">
      <c r="C58" s="84"/>
      <c r="D58" s="84" t="s">
        <v>78</v>
      </c>
      <c r="E58" s="22"/>
      <c r="F58" s="22"/>
      <c r="G58" s="22"/>
      <c r="H58" s="22"/>
      <c r="I58" s="22"/>
      <c r="J58" s="22"/>
    </row>
    <row r="59" spans="1:14" x14ac:dyDescent="0.25">
      <c r="C59" s="84"/>
      <c r="D59" s="84" t="s">
        <v>79</v>
      </c>
      <c r="E59" s="22"/>
      <c r="F59" s="22"/>
      <c r="G59" s="22"/>
      <c r="H59" s="22"/>
      <c r="I59" s="22"/>
      <c r="J59" s="22"/>
    </row>
    <row r="60" spans="1:14" x14ac:dyDescent="0.25">
      <c r="C60" s="84"/>
      <c r="D60" s="84" t="s">
        <v>80</v>
      </c>
      <c r="E60" s="22"/>
      <c r="F60" s="22"/>
      <c r="G60" s="22"/>
      <c r="H60" s="22"/>
      <c r="I60" s="22"/>
      <c r="J60" s="22"/>
    </row>
    <row r="61" spans="1:14" x14ac:dyDescent="0.25">
      <c r="C61" s="84"/>
      <c r="D61" s="84" t="s">
        <v>81</v>
      </c>
      <c r="E61" s="22"/>
      <c r="F61" s="22"/>
      <c r="G61" s="22"/>
      <c r="H61" s="22"/>
      <c r="I61" s="22"/>
      <c r="J61" s="22"/>
    </row>
    <row r="62" spans="1:14" x14ac:dyDescent="0.25">
      <c r="C62" s="84"/>
      <c r="D62" s="84" t="s">
        <v>82</v>
      </c>
      <c r="E62" s="22"/>
      <c r="F62" s="22"/>
      <c r="G62" s="22"/>
      <c r="H62" s="22"/>
      <c r="I62" s="22"/>
      <c r="J62" s="22"/>
    </row>
    <row r="63" spans="1:14" x14ac:dyDescent="0.25">
      <c r="C63" s="84"/>
      <c r="D63" s="84" t="s">
        <v>83</v>
      </c>
      <c r="E63" s="22"/>
      <c r="F63" s="22"/>
      <c r="G63" s="22"/>
      <c r="H63" s="22"/>
      <c r="I63" s="22"/>
      <c r="J63" s="22"/>
    </row>
    <row r="64" spans="1:14" x14ac:dyDescent="0.25">
      <c r="C64" s="84"/>
      <c r="D64" s="84" t="s">
        <v>84</v>
      </c>
      <c r="E64" s="22"/>
      <c r="F64" s="22"/>
      <c r="G64" s="22"/>
      <c r="H64" s="22"/>
      <c r="I64" s="22"/>
      <c r="J64" s="22"/>
    </row>
    <row r="65" spans="3:15" x14ac:dyDescent="0.25">
      <c r="C65" s="84"/>
      <c r="D65" s="84"/>
      <c r="E65" s="22"/>
      <c r="F65" s="22"/>
      <c r="G65" s="22"/>
      <c r="H65" s="22"/>
      <c r="I65" s="22"/>
      <c r="J65" s="22"/>
    </row>
    <row r="66" spans="3:15" x14ac:dyDescent="0.25">
      <c r="C66" s="89">
        <v>6</v>
      </c>
      <c r="D66" s="90" t="s">
        <v>88</v>
      </c>
    </row>
    <row r="67" spans="3:15" x14ac:dyDescent="0.25">
      <c r="C67" s="89"/>
      <c r="D67" s="90" t="s">
        <v>89</v>
      </c>
      <c r="E67" s="91"/>
      <c r="F67" s="91"/>
      <c r="G67" s="91"/>
      <c r="H67" s="91"/>
      <c r="I67" s="91"/>
      <c r="J67" s="91"/>
      <c r="K67" s="91"/>
      <c r="L67" s="91"/>
      <c r="M67" s="91"/>
      <c r="N67" s="47"/>
      <c r="O67" s="47"/>
    </row>
    <row r="68" spans="3:15" x14ac:dyDescent="0.25">
      <c r="C68" s="83"/>
      <c r="D68" s="84"/>
      <c r="E68" s="22"/>
      <c r="F68" s="22"/>
      <c r="G68" s="22"/>
      <c r="H68" s="22"/>
      <c r="I68" s="22"/>
      <c r="J68" s="22"/>
    </row>
    <row r="69" spans="3:15" x14ac:dyDescent="0.25">
      <c r="C69" s="83"/>
      <c r="D69" s="87" t="s">
        <v>85</v>
      </c>
      <c r="E69" s="22"/>
      <c r="F69" s="22"/>
      <c r="G69" s="22"/>
      <c r="H69" s="22"/>
      <c r="I69" s="22"/>
      <c r="J69" s="22"/>
    </row>
    <row r="70" spans="3:15" x14ac:dyDescent="0.25">
      <c r="C70" s="83"/>
      <c r="D70" s="87" t="s">
        <v>86</v>
      </c>
      <c r="E70" s="22"/>
      <c r="F70" s="22"/>
      <c r="G70" s="22"/>
      <c r="H70" s="22"/>
      <c r="I70" s="22"/>
      <c r="J70" s="22"/>
    </row>
    <row r="71" spans="3:15" x14ac:dyDescent="0.25">
      <c r="E71" s="91"/>
      <c r="F71" s="91"/>
      <c r="G71" s="91"/>
      <c r="H71" s="91"/>
      <c r="I71" s="91"/>
      <c r="J71" s="91"/>
      <c r="K71" s="91"/>
      <c r="L71" s="91"/>
      <c r="M71" s="91"/>
      <c r="N71" s="47"/>
      <c r="O71" s="47"/>
    </row>
    <row r="72" spans="3:15" x14ac:dyDescent="0.25">
      <c r="C72" s="83"/>
      <c r="D72" s="88" t="s">
        <v>87</v>
      </c>
      <c r="E72" s="61"/>
      <c r="F72" s="61"/>
      <c r="G72" s="61"/>
      <c r="H72" s="61"/>
      <c r="I72" s="61"/>
      <c r="J72" s="61"/>
    </row>
    <row r="73" spans="3:15" x14ac:dyDescent="0.25">
      <c r="N73" s="91"/>
    </row>
    <row r="74" spans="3:15" x14ac:dyDescent="0.25">
      <c r="C74" s="62"/>
      <c r="D74" s="62"/>
      <c r="E74" s="47"/>
      <c r="F74" s="47"/>
      <c r="G74" s="47"/>
      <c r="H74" s="47"/>
      <c r="I74" s="47"/>
      <c r="J74" s="47"/>
      <c r="K74" s="47"/>
      <c r="L74" s="47"/>
      <c r="M74" s="47"/>
    </row>
    <row r="75" spans="3:15" x14ac:dyDescent="0.25">
      <c r="C75" s="92"/>
    </row>
    <row r="76" spans="3:15" x14ac:dyDescent="0.25">
      <c r="C76" s="93"/>
      <c r="D76" s="92"/>
    </row>
    <row r="77" spans="3:15" x14ac:dyDescent="0.25">
      <c r="C77" s="92"/>
      <c r="D77" s="92"/>
    </row>
    <row r="78" spans="3:15" x14ac:dyDescent="0.25">
      <c r="C78" s="92"/>
      <c r="D78" s="92"/>
    </row>
    <row r="79" spans="3:15" x14ac:dyDescent="0.25">
      <c r="C79" s="92"/>
      <c r="D79" s="92"/>
    </row>
    <row r="83" spans="3:4" x14ac:dyDescent="0.25">
      <c r="C83" s="92"/>
      <c r="D83" s="92"/>
    </row>
    <row r="84" spans="3:4" x14ac:dyDescent="0.25">
      <c r="C84" s="92"/>
      <c r="D84" s="92"/>
    </row>
    <row r="85" spans="3:4" x14ac:dyDescent="0.25">
      <c r="C85" s="92"/>
    </row>
    <row r="86" spans="3:4" x14ac:dyDescent="0.25">
      <c r="C86" s="92"/>
      <c r="D86" s="92"/>
    </row>
    <row r="87" spans="3:4" x14ac:dyDescent="0.25">
      <c r="C87" s="92"/>
      <c r="D87" s="92"/>
    </row>
    <row r="88" spans="3:4" x14ac:dyDescent="0.25">
      <c r="C88" s="92"/>
      <c r="D88" s="92"/>
    </row>
    <row r="89" spans="3:4" x14ac:dyDescent="0.25">
      <c r="C89" s="92"/>
      <c r="D89" s="92"/>
    </row>
    <row r="90" spans="3:4" x14ac:dyDescent="0.25">
      <c r="C90" s="92"/>
      <c r="D90" s="92"/>
    </row>
    <row r="91" spans="3:4" x14ac:dyDescent="0.25">
      <c r="C91" s="92"/>
      <c r="D91" s="92"/>
    </row>
    <row r="92" spans="3:4" x14ac:dyDescent="0.25">
      <c r="C92" s="92"/>
      <c r="D92" s="92"/>
    </row>
    <row r="93" spans="3:4" x14ac:dyDescent="0.25">
      <c r="C93" s="92"/>
      <c r="D93" s="92"/>
    </row>
  </sheetData>
  <mergeCells count="3">
    <mergeCell ref="D3:N3"/>
    <mergeCell ref="D4:N4"/>
    <mergeCell ref="D5:N5"/>
  </mergeCells>
  <printOptions horizontalCentered="1"/>
  <pageMargins left="0" right="0" top="0.22" bottom="0.22" header="0.75" footer="0.39"/>
  <pageSetup paperSize="5" scale="80" orientation="landscape" r:id="rId1"/>
  <headerFooter alignWithMargins="0">
    <oddFooter>&amp;LPage &amp;P of &amp;N&amp;R&amp;"Arial,Bold"&amp;D
&amp;T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Counties-2021</vt:lpstr>
      <vt:lpstr>'Counties-2021'!Print_Area</vt:lpstr>
      <vt:lpstr>'Counties-2021'!Print_Titles</vt:lpstr>
      <vt:lpstr>'Counties-2021'!Print_Titles_MI</vt:lpstr>
      <vt:lpstr>'Counties-2021'!TITLE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2020-06-01T20:15:16Z</dcterms:created>
  <dcterms:modified xsi:type="dcterms:W3CDTF">2020-06-05T15:40:42Z</dcterms:modified>
</cp:coreProperties>
</file>