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comments3.xml" ContentType="application/vnd.openxmlformats-officedocument.spreadsheetml.comments+xml"/>
  <Override PartName="/xl/threadedComments/threadedComment3.xml" ContentType="application/vnd.ms-excel.threadedcomments+xml"/>
  <Override PartName="/xl/comments4.xml" ContentType="application/vnd.openxmlformats-officedocument.spreadsheetml.comments+xml"/>
  <Override PartName="/xl/threadedComments/threadedComment4.xml" ContentType="application/vnd.ms-excel.threadedcomments+xml"/>
  <Override PartName="/xl/comments5.xml" ContentType="application/vnd.openxmlformats-officedocument.spreadsheetml.comments+xml"/>
  <Override PartName="/xl/threadedComments/threadedComment5.xml" ContentType="application/vnd.ms-excel.threadedcomments+xml"/>
  <Override PartName="/xl/comments6.xml" ContentType="application/vnd.openxmlformats-officedocument.spreadsheetml.comments+xml"/>
  <Override PartName="/xl/threadedComments/threadedComment6.xml" ContentType="application/vnd.ms-excel.threadedcomments+xml"/>
  <Override PartName="/xl/comments7.xml" ContentType="application/vnd.openxmlformats-officedocument.spreadsheetml.comments+xml"/>
  <Override PartName="/xl/threadedComments/threadedComment7.xml" ContentType="application/vnd.ms-excel.threadedcomments+xml"/>
  <Override PartName="/xl/comments8.xml" ContentType="application/vnd.openxmlformats-officedocument.spreadsheetml.comments+xml"/>
  <Override PartName="/xl/threadedComments/threadedComment8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eanN\Documents\Technical Support\Gov Office\VA\Complete Docs\Sample Templates\Upload\"/>
    </mc:Choice>
  </mc:AlternateContent>
  <xr:revisionPtr revIDLastSave="0" documentId="13_ncr:1_{C8C7BD93-F8A9-4CE3-8049-58AABCBEA567}" xr6:coauthVersionLast="47" xr6:coauthVersionMax="47" xr10:uidLastSave="{00000000-0000-0000-0000-000000000000}"/>
  <bookViews>
    <workbookView xWindow="17940" yWindow="-16320" windowWidth="29040" windowHeight="15840" xr2:uid="{873BE747-E4DE-4905-8E43-E46669999DF6}"/>
  </bookViews>
  <sheets>
    <sheet name="Roll-Up" sheetId="9" r:id="rId1"/>
    <sheet name="Proposed Expenses" sheetId="1" state="hidden" r:id="rId2"/>
    <sheet name="Personnel and Fringe" sheetId="2" r:id="rId3"/>
    <sheet name="Travel" sheetId="5" r:id="rId4"/>
    <sheet name="Equipment" sheetId="6" r:id="rId5"/>
    <sheet name="Supplies" sheetId="10" r:id="rId6"/>
    <sheet name="Contractual" sheetId="4" r:id="rId7"/>
    <sheet name="Other" sheetId="7" r:id="rId8"/>
    <sheet name="Indirect Costs" sheetId="8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8" i="9" l="1" a="1"/>
  <c r="B8" i="9" s="1"/>
  <c r="C8" i="7"/>
  <c r="D8" i="7"/>
  <c r="E8" i="7"/>
  <c r="F8" i="7"/>
  <c r="B8" i="7"/>
  <c r="C6" i="9"/>
  <c r="D6" i="9"/>
  <c r="E6" i="9"/>
  <c r="F6" i="9"/>
  <c r="B6" i="9"/>
  <c r="B5" i="9" a="1"/>
  <c r="B5" i="9" s="1"/>
  <c r="C4" i="6"/>
  <c r="D4" i="6"/>
  <c r="E4" i="6"/>
  <c r="F4" i="6"/>
  <c r="B4" i="6"/>
  <c r="B2" i="6"/>
  <c r="B4" i="9" a="1"/>
  <c r="B4" i="9" s="1"/>
  <c r="C4" i="5"/>
  <c r="D4" i="5"/>
  <c r="E4" i="5"/>
  <c r="F4" i="5"/>
  <c r="B4" i="5"/>
  <c r="C10" i="4"/>
  <c r="D10" i="4"/>
  <c r="E28" i="1" s="1"/>
  <c r="E10" i="4"/>
  <c r="F28" i="1" s="1"/>
  <c r="F10" i="4"/>
  <c r="G28" i="1" s="1"/>
  <c r="B10" i="4"/>
  <c r="C28" i="1" s="1"/>
  <c r="D28" i="1" l="1"/>
  <c r="B7" i="9" a="1"/>
  <c r="B7" i="9" s="1"/>
  <c r="D26" i="1"/>
  <c r="E26" i="1"/>
  <c r="F26" i="1"/>
  <c r="G26" i="1"/>
  <c r="H2" i="1"/>
  <c r="C13" i="1"/>
  <c r="C26" i="1" s="1"/>
  <c r="B6" i="2" l="1"/>
  <c r="C6" i="2" s="1"/>
  <c r="F6" i="2" s="1"/>
  <c r="B5" i="2"/>
  <c r="C5" i="2" s="1"/>
  <c r="B4" i="2"/>
  <c r="C4" i="2" s="1"/>
  <c r="B3" i="2"/>
  <c r="C3" i="2" s="1"/>
  <c r="F3" i="2" s="1"/>
  <c r="D3" i="2"/>
  <c r="H14" i="1"/>
  <c r="H13" i="1"/>
  <c r="H18" i="1"/>
  <c r="H19" i="1"/>
  <c r="H21" i="1"/>
  <c r="H22" i="1"/>
  <c r="H23" i="1"/>
  <c r="H24" i="1"/>
  <c r="H28" i="1"/>
  <c r="E5" i="2" l="1"/>
  <c r="F5" i="2"/>
  <c r="G5" i="2"/>
  <c r="G4" i="2"/>
  <c r="F4" i="2"/>
  <c r="E4" i="2"/>
  <c r="E3" i="2"/>
  <c r="G3" i="2"/>
  <c r="H3" i="2" s="1"/>
  <c r="E6" i="2"/>
  <c r="G6" i="2"/>
  <c r="H4" i="2" l="1"/>
  <c r="H5" i="2"/>
  <c r="C7" i="1"/>
  <c r="D7" i="1" s="1"/>
  <c r="E7" i="1" s="1"/>
  <c r="F7" i="1" s="1"/>
  <c r="G7" i="1" s="1"/>
  <c r="H6" i="2"/>
  <c r="C9" i="1" s="1"/>
  <c r="C8" i="1"/>
  <c r="C10" i="1" s="1"/>
  <c r="H7" i="2" l="1"/>
  <c r="B3" i="9" s="1"/>
  <c r="B16" i="8" s="1"/>
  <c r="D9" i="1"/>
  <c r="D8" i="1"/>
  <c r="E8" i="1" s="1"/>
  <c r="F8" i="1" s="1"/>
  <c r="G8" i="1" s="1"/>
  <c r="H7" i="1"/>
  <c r="C3" i="9" l="1"/>
  <c r="C16" i="8" s="1"/>
  <c r="E9" i="1"/>
  <c r="D10" i="1"/>
  <c r="H8" i="1"/>
  <c r="D3" i="9" l="1"/>
  <c r="D16" i="8" s="1"/>
  <c r="F9" i="1"/>
  <c r="E10" i="1"/>
  <c r="E3" i="9" l="1"/>
  <c r="E16" i="8" s="1"/>
  <c r="G9" i="1"/>
  <c r="G10" i="1" s="1"/>
  <c r="F10" i="1"/>
  <c r="H9" i="1"/>
  <c r="H25" i="1" s="1"/>
  <c r="F3" i="9" l="1"/>
  <c r="F16" i="8" l="1"/>
  <c r="B9" i="9" s="1" a="1"/>
  <c r="B9" i="9" l="1"/>
  <c r="B10" i="9" s="1"/>
  <c r="C10" i="9"/>
  <c r="D10" i="9"/>
  <c r="E10" i="9"/>
  <c r="F10" i="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tc={28B9B98F-0B59-4AAE-99EA-9944D7F7C66A}</author>
    <author>tc={E44C0E35-1243-4315-AA36-D51A5D941995}</author>
  </authors>
  <commentList>
    <comment ref="A2" authorId="0" shapeId="0" xr:uid="{28B9B98F-0B59-4AAE-99EA-9944D7F7C66A}">
      <text>
        <t>[Threaded comment]
Your version of Excel allows you to read this threaded comment; however, any edits to it will get removed if the file is opened in a newer version of Excel. Learn more: https://go.microsoft.com/fwlink/?linkid=870924
Comment:
    All Cost Categories are brought forward from their respective worksheet.</t>
      </text>
    </comment>
    <comment ref="B2" authorId="1" shapeId="0" xr:uid="{E44C0E35-1243-4315-AA36-D51A5D941995}">
      <text>
        <t>[Threaded comment]
Your version of Excel allows you to read this threaded comment; however, any edits to it will get removed if the file is opened in a newer version of Excel. Learn more: https://go.microsoft.com/fwlink/?linkid=870924
Comment:
    Title names will vary from project to project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tc={0AB4FB8C-3BD6-474F-AA9F-0F9C3986AF11}</author>
  </authors>
  <commentList>
    <comment ref="B3" authorId="0" shapeId="0" xr:uid="{0AB4FB8C-3BD6-474F-AA9F-0F9C3986AF11}">
      <text>
        <t>[Threaded comment]
Your version of Excel allows you to read this threaded comment; however, any edits to it will get removed if the file is opened in a newer version of Excel. Learn more: https://go.microsoft.com/fwlink/?linkid=870924
Comment:
    Salary is based on midpoint plus a 10% premium. Salary will be determined by agency. This is only a sample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tc={CDE1FE20-8F4D-46CF-91C4-B457EF49A947}</author>
  </authors>
  <commentList>
    <comment ref="A1" authorId="0" shapeId="0" xr:uid="{CDE1FE20-8F4D-46CF-91C4-B457EF49A947}">
      <text>
        <t>[Threaded comment]
Your version of Excel allows you to read this threaded comment; however, any edits to it will get removed if the file is opened in a newer version of Excel. Learn more: https://go.microsoft.com/fwlink/?linkid=870924
Comment:
    All costs are examples. They will vary from project to project.</t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tc={B0B41355-4CB2-4E1A-B93B-521FAD777340}</author>
  </authors>
  <commentList>
    <comment ref="A1" authorId="0" shapeId="0" xr:uid="{B0B41355-4CB2-4E1A-B93B-521FAD777340}">
      <text>
        <t>[Threaded comment]
Your version of Excel allows you to read this threaded comment; however, any edits to it will get removed if the file is opened in a newer version of Excel. Learn more: https://go.microsoft.com/fwlink/?linkid=870924
Comment:
    Costs are samples. Actual costs will be determined for project.</t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tc={844CA908-2D7F-466D-B9BB-A17E14D0ED2F}</author>
  </authors>
  <commentList>
    <comment ref="A1" authorId="0" shapeId="0" xr:uid="{844CA908-2D7F-466D-B9BB-A17E14D0ED2F}">
      <text>
        <t>[Threaded comment]
Your version of Excel allows you to read this threaded comment; however, any edits to it will get removed if the file is opened in a newer version of Excel. Learn more: https://go.microsoft.com/fwlink/?linkid=870924
Comment:
    Costs are samples. Costs will be determind for project.</t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tc={7408EF35-EA36-4625-8712-74E83CEF0C47}</author>
  </authors>
  <commentList>
    <comment ref="A1" authorId="0" shapeId="0" xr:uid="{7408EF35-EA36-4625-8712-74E83CEF0C47}">
      <text>
        <t>[Threaded comment]
Your version of Excel allows you to read this threaded comment; however, any edits to it will get removed if the file is opened in a newer version of Excel. Learn more: https://go.microsoft.com/fwlink/?linkid=870924
Comment:
    Sample costs per project phase. Actual costs and phases, if needed, will be determined for project.</t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tc={A5547BC7-B3C6-4997-9B91-1D73EC59DC97}</author>
  </authors>
  <commentList>
    <comment ref="A1" authorId="0" shapeId="0" xr:uid="{A5547BC7-B3C6-4997-9B91-1D73EC59DC97}">
      <text>
        <t>[Threaded comment]
Your version of Excel allows you to read this threaded comment; however, any edits to it will get removed if the file is opened in a newer version of Excel. Learn more: https://go.microsoft.com/fwlink/?linkid=870924
Comment:
    Sample costs. Actual costs will be determined for project.</t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tc={7AEB8D1A-D2DB-451D-962C-33D255D9A78E}</author>
    <author>tc={BB297E00-46E2-4BA9-93F2-8ABE3A46F5F1}</author>
  </authors>
  <commentList>
    <comment ref="A1" authorId="0" shapeId="0" xr:uid="{7AEB8D1A-D2DB-451D-962C-33D255D9A78E}">
      <text>
        <t>[Threaded comment]
Your version of Excel allows you to read this threaded comment; however, any edits to it will get removed if the file is opened in a newer version of Excel. Learn more: https://go.microsoft.com/fwlink/?linkid=870924
Comment:
    Indirect costs will be based on project allowable costs and approved indirect cost rate.</t>
      </text>
    </comment>
    <comment ref="A15" authorId="1" shapeId="0" xr:uid="{BB297E00-46E2-4BA9-93F2-8ABE3A46F5F1}">
      <text>
        <t>[Threaded comment]
Your version of Excel allows you to read this threaded comment; however, any edits to it will get removed if the file is opened in a newer version of Excel. Learn more: https://go.microsoft.com/fwlink/?linkid=870924
Comment:
    Sample rate. Rate may vary depending on Agency approved Indirect Cost Rate.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<sst xmlns="http://schemas.openxmlformats.org/spreadsheetml/2006/main" count="131" uniqueCount="73">
  <si>
    <t>Justification</t>
  </si>
  <si>
    <t>Two project coordinators responsible for  business/industry engagement, technical assistance to Regional "Backbone Entities" responsible for convening sector partners and developming training programs)</t>
  </si>
  <si>
    <t xml:space="preserve">Provides program management/system design for Regional Workforce System Development, directly supervises program coordinators, establishes policy/procedures, issues RFPs, manages project funds, develops reports, communicates activities, </t>
  </si>
  <si>
    <t>Equipment</t>
  </si>
  <si>
    <t>4 laptops w/docking stations</t>
  </si>
  <si>
    <t>Postage</t>
  </si>
  <si>
    <t>Other Costs:</t>
  </si>
  <si>
    <t xml:space="preserve">Office Supplies </t>
  </si>
  <si>
    <t>Overhead (As &amp; T)</t>
  </si>
  <si>
    <t>Subscriptions</t>
  </si>
  <si>
    <t>Travel (In-State)</t>
  </si>
  <si>
    <t>Travel (out-of-state)</t>
  </si>
  <si>
    <t>Printing</t>
  </si>
  <si>
    <t>Funding for up to 10 awards at regional level to support sector development, including convening, facilitation, planning, design and implementation of training activities. Awards will be given in a PHASED APPROACH - additional funding awarded to entities that can move toward implementation</t>
  </si>
  <si>
    <t>TOTAL</t>
  </si>
  <si>
    <t>Provides budget management and other administrative support to assure compliance with fiscal reporting requirements</t>
  </si>
  <si>
    <t>New staff proposed to implement/manage grant</t>
  </si>
  <si>
    <t>Manager</t>
  </si>
  <si>
    <t>Project Coordinator</t>
  </si>
  <si>
    <t>Salary</t>
  </si>
  <si>
    <t>Insurance</t>
  </si>
  <si>
    <t>Retirement</t>
  </si>
  <si>
    <t>FICA</t>
  </si>
  <si>
    <t>RTH</t>
  </si>
  <si>
    <t>Annual</t>
  </si>
  <si>
    <t>Total PS&amp;EB</t>
  </si>
  <si>
    <t>Financial Coordinator-O</t>
  </si>
  <si>
    <t>3 cell phones (smartphone access fee)</t>
  </si>
  <si>
    <t>$68.50 per line</t>
  </si>
  <si>
    <t>Good Jobs Grant Expenses</t>
  </si>
  <si>
    <t>Grant Revenue</t>
  </si>
  <si>
    <t>Good Jobs Grant Revenue</t>
  </si>
  <si>
    <t>Personnel Costs</t>
  </si>
  <si>
    <t>Equipment and Other Costs</t>
  </si>
  <si>
    <t>Year 1 Development</t>
  </si>
  <si>
    <t>Project Costs per Phase</t>
  </si>
  <si>
    <t>Personnel (including benefits)</t>
  </si>
  <si>
    <t>Year 3 Implementation</t>
  </si>
  <si>
    <t>Year 4 Implementation</t>
  </si>
  <si>
    <t>Year 5 Implementation</t>
  </si>
  <si>
    <t>Year 2         Design</t>
  </si>
  <si>
    <t>Project Manager (Payband 80) - 1 FTE New staff proposed to implement/manage grant</t>
  </si>
  <si>
    <t>Project Coordinator (Payband 70) X 2 FTE New staff proposed to implement/manage grant</t>
  </si>
  <si>
    <t>Financial Coordinator - O (.5 FTE)   New staff proposed to implement/manage grant</t>
  </si>
  <si>
    <t>Project Costs by Phase</t>
  </si>
  <si>
    <t>Advertising for public meetings</t>
  </si>
  <si>
    <t>Consultant to Develop SOW</t>
  </si>
  <si>
    <t>Consultant to develop Contract for Backbone Inudstry Partners</t>
  </si>
  <si>
    <t>Backbone Partners to identify areas of opportunity based on 9 industry sectors</t>
  </si>
  <si>
    <t>Backbone Partners to design structure to achieve grant goals</t>
  </si>
  <si>
    <t>Backbone Partners to subcontract execution of grant design to initiate grant implementation</t>
  </si>
  <si>
    <t>Meeting Facilitator</t>
  </si>
  <si>
    <t>Evaluation Firm to evaluate progress of work to attain the goals of the grant</t>
  </si>
  <si>
    <t>Total Costs by Project Phase</t>
  </si>
  <si>
    <t>pens, pencils, paper, chairs,
etc. Cost over 5 year period</t>
  </si>
  <si>
    <t>Total</t>
  </si>
  <si>
    <t>Personnel and Fringe</t>
  </si>
  <si>
    <t>Travel</t>
  </si>
  <si>
    <t>Contractual</t>
  </si>
  <si>
    <t>Other</t>
  </si>
  <si>
    <t>Indirect Costs</t>
  </si>
  <si>
    <t>Cost Category</t>
  </si>
  <si>
    <t>Positions</t>
  </si>
  <si>
    <t>Total Personnel and Fringe</t>
  </si>
  <si>
    <t>Total Travel</t>
  </si>
  <si>
    <t>Notes</t>
  </si>
  <si>
    <t>Supplies</t>
  </si>
  <si>
    <t>Total Equipment</t>
  </si>
  <si>
    <t>Total Other</t>
  </si>
  <si>
    <t>IDC rate X acceptable costs</t>
  </si>
  <si>
    <t>Total Indirect Costs</t>
  </si>
  <si>
    <t>IDC Rate (10%)</t>
  </si>
  <si>
    <t>SAMPLE Project Budget Template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</si>
</sst>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rgb="FF9C57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EB9C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3" borderId="0" applyNumberFormat="0" applyBorder="0" applyAlignment="0" applyProtection="0"/>
  </cellStyleXfs>
  <cellXfs count="40">
    <xf numFmtId="0" fontId="0" fillId="0" borderId="0" xfId="0"/>
    <xf numFmtId="44" fontId="0" fillId="0" borderId="0" xfId="1" applyFont="1"/>
    <xf numFmtId="0" fontId="2" fillId="2" borderId="0" xfId="0" applyFont="1" applyFill="1"/>
    <xf numFmtId="0" fontId="2" fillId="0" borderId="0" xfId="0" applyFont="1" applyFill="1"/>
    <xf numFmtId="0" fontId="2" fillId="2" borderId="1" xfId="0" applyFont="1" applyFill="1" applyBorder="1"/>
    <xf numFmtId="44" fontId="2" fillId="2" borderId="1" xfId="1" applyFont="1" applyFill="1" applyBorder="1"/>
    <xf numFmtId="0" fontId="0" fillId="0" borderId="1" xfId="0" applyBorder="1"/>
    <xf numFmtId="44" fontId="0" fillId="0" borderId="1" xfId="1" applyFont="1" applyBorder="1"/>
    <xf numFmtId="0" fontId="0" fillId="0" borderId="1" xfId="0" applyBorder="1" applyAlignment="1">
      <alignment wrapText="1"/>
    </xf>
    <xf numFmtId="44" fontId="2" fillId="2" borderId="1" xfId="0" applyNumberFormat="1" applyFont="1" applyFill="1" applyBorder="1"/>
    <xf numFmtId="0" fontId="0" fillId="2" borderId="1" xfId="0" applyFill="1" applyBorder="1"/>
    <xf numFmtId="0" fontId="3" fillId="2" borderId="1" xfId="0" applyFont="1" applyFill="1" applyBorder="1" applyAlignment="1">
      <alignment wrapText="1"/>
    </xf>
    <xf numFmtId="44" fontId="2" fillId="2" borderId="0" xfId="0" applyNumberFormat="1" applyFont="1" applyFill="1"/>
    <xf numFmtId="0" fontId="4" fillId="3" borderId="1" xfId="3" applyBorder="1"/>
    <xf numFmtId="0" fontId="4" fillId="3" borderId="1" xfId="3" applyBorder="1" applyAlignment="1">
      <alignment wrapText="1"/>
    </xf>
    <xf numFmtId="44" fontId="4" fillId="3" borderId="1" xfId="3" applyNumberFormat="1" applyBorder="1"/>
    <xf numFmtId="44" fontId="2" fillId="2" borderId="1" xfId="1" applyFont="1" applyFill="1" applyBorder="1" applyAlignment="1">
      <alignment horizontal="center" wrapText="1"/>
    </xf>
    <xf numFmtId="44" fontId="0" fillId="0" borderId="0" xfId="1" applyFont="1" applyAlignment="1">
      <alignment wrapText="1"/>
    </xf>
    <xf numFmtId="44" fontId="0" fillId="0" borderId="1" xfId="1" applyFont="1" applyBorder="1" applyAlignment="1">
      <alignment wrapText="1"/>
    </xf>
    <xf numFmtId="44" fontId="4" fillId="3" borderId="1" xfId="3" applyNumberFormat="1" applyBorder="1" applyAlignment="1">
      <alignment wrapText="1"/>
    </xf>
    <xf numFmtId="0" fontId="3" fillId="0" borderId="1" xfId="0" applyFont="1" applyBorder="1" applyAlignment="1">
      <alignment wrapText="1"/>
    </xf>
    <xf numFmtId="4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0" fillId="0" borderId="1" xfId="0" applyBorder="1" applyAlignment="1">
      <alignment horizontal="left" wrapText="1"/>
    </xf>
    <xf numFmtId="0" fontId="2" fillId="0" borderId="1" xfId="0" applyFont="1" applyBorder="1" applyAlignment="1">
      <alignment horizontal="left" wrapText="1"/>
    </xf>
    <xf numFmtId="0" fontId="2" fillId="0" borderId="0" xfId="0" applyFont="1"/>
    <xf numFmtId="0" fontId="2" fillId="0" borderId="1" xfId="0" applyFont="1" applyBorder="1" applyAlignment="1">
      <alignment horizontal="center"/>
    </xf>
    <xf numFmtId="44" fontId="0" fillId="0" borderId="1" xfId="0" applyNumberFormat="1" applyBorder="1"/>
    <xf numFmtId="0" fontId="2" fillId="0" borderId="1" xfId="0" applyFont="1" applyBorder="1"/>
    <xf numFmtId="44" fontId="2" fillId="0" borderId="1" xfId="1" applyFont="1" applyBorder="1"/>
    <xf numFmtId="44" fontId="0" fillId="0" borderId="5" xfId="1" applyFont="1" applyBorder="1"/>
    <xf numFmtId="44" fontId="2" fillId="2" borderId="6" xfId="1" applyFont="1" applyFill="1" applyBorder="1" applyAlignment="1">
      <alignment horizontal="center" wrapText="1"/>
    </xf>
    <xf numFmtId="44" fontId="2" fillId="0" borderId="1" xfId="0" applyNumberFormat="1" applyFont="1" applyBorder="1"/>
    <xf numFmtId="0" fontId="2" fillId="0" borderId="1" xfId="0" applyFont="1" applyFill="1" applyBorder="1"/>
    <xf numFmtId="9" fontId="0" fillId="0" borderId="1" xfId="2" applyFont="1" applyBorder="1"/>
    <xf numFmtId="44" fontId="2" fillId="0" borderId="2" xfId="1" applyFont="1" applyBorder="1" applyAlignment="1">
      <alignment horizontal="right"/>
    </xf>
    <xf numFmtId="44" fontId="2" fillId="0" borderId="4" xfId="1" applyFont="1" applyBorder="1" applyAlignment="1">
      <alignment horizontal="right"/>
    </xf>
    <xf numFmtId="44" fontId="2" fillId="0" borderId="3" xfId="1" applyFont="1" applyBorder="1" applyAlignment="1">
      <alignment horizontal="right"/>
    </xf>
    <xf numFmtId="0" fontId="2" fillId="0" borderId="7" xfId="0" applyFont="1" applyBorder="1" applyAlignment="1">
      <alignment horizontal="center"/>
    </xf>
  </cellXfs>
  <cellStyles count="4">
    <cellStyle name="Currency" xfId="1" builtinId="4"/>
    <cellStyle name="Neutral" xfId="3" builtinId="28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Noonen, Sean, DFA" id="{C910F6ED-A37D-4A1F-BDD6-5C9E372037E3}" userId="S::Sean.Noonen@state.nm.us::4780406f-e94d-42ae-8f31-c655460d4db8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2" dT="2022-02-08T16:17:25.41" personId="{C910F6ED-A37D-4A1F-BDD6-5C9E372037E3}" id="{28B9B98F-0B59-4AAE-99EA-9944D7F7C66A}">
    <text>All Cost Categories are brought forward from their respective worksheet.</text>
  </threadedComment>
  <threadedComment ref="B2" dT="2022-02-08T16:17:50.25" personId="{C910F6ED-A37D-4A1F-BDD6-5C9E372037E3}" id="{E44C0E35-1243-4315-AA36-D51A5D941995}">
    <text>Title names will vary from project to project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B3" dT="2022-02-08T16:18:44.79" personId="{C910F6ED-A37D-4A1F-BDD6-5C9E372037E3}" id="{0AB4FB8C-3BD6-474F-AA9F-0F9C3986AF11}">
    <text>Salary is based on midpoint plus a 10% premium. Salary will be determined by agency. This is only a sample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A1" dT="2022-02-08T16:19:19.99" personId="{C910F6ED-A37D-4A1F-BDD6-5C9E372037E3}" id="{CDE1FE20-8F4D-46CF-91C4-B457EF49A947}">
    <text>All costs are examples. They will vary from project to project.</text>
  </threadedComment>
</ThreadedComments>
</file>

<file path=xl/threadedComments/threadedComment4.xml><?xml version="1.0" encoding="utf-8"?>
<ThreadedComments xmlns="http://schemas.microsoft.com/office/spreadsheetml/2018/threadedcomments" xmlns:x="http://schemas.openxmlformats.org/spreadsheetml/2006/main">
  <threadedComment ref="A1" dT="2022-02-08T16:19:49.26" personId="{C910F6ED-A37D-4A1F-BDD6-5C9E372037E3}" id="{B0B41355-4CB2-4E1A-B93B-521FAD777340}">
    <text>Costs are samples. Actual costs will be determined for project.</text>
  </threadedComment>
</ThreadedComments>
</file>

<file path=xl/threadedComments/threadedComment5.xml><?xml version="1.0" encoding="utf-8"?>
<ThreadedComments xmlns="http://schemas.microsoft.com/office/spreadsheetml/2018/threadedcomments" xmlns:x="http://schemas.openxmlformats.org/spreadsheetml/2006/main">
  <threadedComment ref="A1" dT="2022-02-08T16:20:12.47" personId="{C910F6ED-A37D-4A1F-BDD6-5C9E372037E3}" id="{844CA908-2D7F-466D-B9BB-A17E14D0ED2F}">
    <text>Costs are samples. Costs will be determind for project.</text>
  </threadedComment>
</ThreadedComments>
</file>

<file path=xl/threadedComments/threadedComment6.xml><?xml version="1.0" encoding="utf-8"?>
<ThreadedComments xmlns="http://schemas.microsoft.com/office/spreadsheetml/2018/threadedcomments" xmlns:x="http://schemas.openxmlformats.org/spreadsheetml/2006/main">
  <threadedComment ref="A1" dT="2022-02-08T16:20:49.99" personId="{C910F6ED-A37D-4A1F-BDD6-5C9E372037E3}" id="{7408EF35-EA36-4625-8712-74E83CEF0C47}">
    <text>Sample costs per project phase. Actual costs and phases, if needed, will be determined for project.</text>
  </threadedComment>
</ThreadedComments>
</file>

<file path=xl/threadedComments/threadedComment7.xml><?xml version="1.0" encoding="utf-8"?>
<ThreadedComments xmlns="http://schemas.microsoft.com/office/spreadsheetml/2018/threadedcomments" xmlns:x="http://schemas.openxmlformats.org/spreadsheetml/2006/main">
  <threadedComment ref="A1" dT="2022-02-08T16:21:09.92" personId="{C910F6ED-A37D-4A1F-BDD6-5C9E372037E3}" id="{A5547BC7-B3C6-4997-9B91-1D73EC59DC97}">
    <text>Sample costs. Actual costs will be determined for project.</text>
  </threadedComment>
</ThreadedComments>
</file>

<file path=xl/threadedComments/threadedComment8.xml><?xml version="1.0" encoding="utf-8"?>
<ThreadedComments xmlns="http://schemas.microsoft.com/office/spreadsheetml/2018/threadedcomments" xmlns:x="http://schemas.openxmlformats.org/spreadsheetml/2006/main">
  <threadedComment ref="A1" dT="2022-02-08T16:21:56.29" personId="{C910F6ED-A37D-4A1F-BDD6-5C9E372037E3}" id="{7AEB8D1A-D2DB-451D-962C-33D255D9A78E}">
    <text>Indirect costs will be based on project allowable costs and approved indirect cost rate.</text>
  </threadedComment>
  <threadedComment ref="A15" dT="2022-02-08T16:13:18.72" personId="{C910F6ED-A37D-4A1F-BDD6-5C9E372037E3}" id="{BB297E00-46E2-4BA9-93F2-8ABE3A46F5F1}">
    <text>Sample rate. Rate may vary depending on Agency approved Indirect Cost Rate.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2.xml"/></Relationships>
</file>

<file path=xl/worksheets/_rels/sheet4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3.xml"/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4.xml"/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6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5.xml"/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4.bin"/><Relationship Id="rId4" Type="http://schemas.microsoft.com/office/2017/10/relationships/threadedComment" Target="../threadedComments/threadedComment6.xml"/></Relationships>
</file>

<file path=xl/worksheets/_rels/sheet8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7.xml"/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9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8.xml"/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5E7A78-CAC0-4E80-9A28-7195663720A8}">
  <dimension ref="A1:F10"/>
  <sheetViews>
    <sheetView tabSelected="1" zoomScaleNormal="100" workbookViewId="0">
      <selection activeCell="C21" sqref="C21"/>
    </sheetView>
  </sheetViews>
  <sheetFormatPr defaultRowHeight="14.4" x14ac:dyDescent="0.3"/>
  <cols>
    <col min="1" max="1" width="19.44140625" bestFit="1" customWidth="1"/>
    <col min="2" max="2" width="13.44140625" customWidth="1"/>
    <col min="3" max="3" width="13.88671875" bestFit="1" customWidth="1"/>
    <col min="4" max="4" width="15.44140625" customWidth="1"/>
    <col min="5" max="5" width="14.88671875" customWidth="1"/>
    <col min="6" max="6" width="16.21875" customWidth="1"/>
  </cols>
  <sheetData>
    <row r="1" spans="1:6" x14ac:dyDescent="0.3">
      <c r="A1" s="39" t="s">
        <v>72</v>
      </c>
      <c r="B1" s="39"/>
      <c r="C1" s="39"/>
      <c r="D1" s="39"/>
      <c r="E1" s="39"/>
      <c r="F1" s="39"/>
    </row>
    <row r="2" spans="1:6" s="23" customFormat="1" ht="28.8" x14ac:dyDescent="0.3">
      <c r="A2" s="27" t="s">
        <v>61</v>
      </c>
      <c r="B2" s="16" t="s">
        <v>34</v>
      </c>
      <c r="C2" s="16" t="s">
        <v>40</v>
      </c>
      <c r="D2" s="16" t="s">
        <v>37</v>
      </c>
      <c r="E2" s="16" t="s">
        <v>38</v>
      </c>
      <c r="F2" s="16" t="s">
        <v>39</v>
      </c>
    </row>
    <row r="3" spans="1:6" x14ac:dyDescent="0.3">
      <c r="A3" s="6" t="s">
        <v>56</v>
      </c>
      <c r="B3" s="7">
        <f>'Personnel and Fringe'!H7</f>
        <v>308264.26618960005</v>
      </c>
      <c r="C3" s="7">
        <f>B3*1.03</f>
        <v>317512.19417528808</v>
      </c>
      <c r="D3" s="7">
        <f t="shared" ref="D3:F3" si="0">C3*1.03</f>
        <v>327037.56000054674</v>
      </c>
      <c r="E3" s="7">
        <f t="shared" si="0"/>
        <v>336848.68680056313</v>
      </c>
      <c r="F3" s="7">
        <f t="shared" si="0"/>
        <v>346954.14740458003</v>
      </c>
    </row>
    <row r="4" spans="1:6" x14ac:dyDescent="0.3">
      <c r="A4" s="6" t="s">
        <v>57</v>
      </c>
      <c r="B4" s="7" cm="1">
        <f t="array" ref="B4:F4">Travel!B4:F4</f>
        <v>7500</v>
      </c>
      <c r="C4" s="7">
        <v>10500</v>
      </c>
      <c r="D4" s="7">
        <v>10500</v>
      </c>
      <c r="E4" s="7">
        <v>10500</v>
      </c>
      <c r="F4" s="7">
        <v>7500</v>
      </c>
    </row>
    <row r="5" spans="1:6" x14ac:dyDescent="0.3">
      <c r="A5" s="6" t="s">
        <v>3</v>
      </c>
      <c r="B5" s="7" cm="1">
        <f t="array" ref="B5:F5">Equipment!B4:F4</f>
        <v>11819.2</v>
      </c>
      <c r="C5" s="7">
        <v>2500</v>
      </c>
      <c r="D5" s="7">
        <v>2500</v>
      </c>
      <c r="E5" s="7">
        <v>2500</v>
      </c>
      <c r="F5" s="7">
        <v>2500</v>
      </c>
    </row>
    <row r="6" spans="1:6" x14ac:dyDescent="0.3">
      <c r="A6" s="6" t="s">
        <v>66</v>
      </c>
      <c r="B6" s="7">
        <f>Supplies!B2</f>
        <v>2000</v>
      </c>
      <c r="C6" s="7">
        <f>Supplies!C2</f>
        <v>2000</v>
      </c>
      <c r="D6" s="7">
        <f>Supplies!D2</f>
        <v>2000</v>
      </c>
      <c r="E6" s="7">
        <f>Supplies!E2</f>
        <v>2000</v>
      </c>
      <c r="F6" s="7">
        <f>Supplies!F2</f>
        <v>500</v>
      </c>
    </row>
    <row r="7" spans="1:6" x14ac:dyDescent="0.3">
      <c r="A7" s="6" t="s">
        <v>58</v>
      </c>
      <c r="B7" s="7" cm="1">
        <f t="array" ref="B7:F7">Contractual!B10:F10</f>
        <v>100000</v>
      </c>
      <c r="C7" s="7">
        <v>2500000</v>
      </c>
      <c r="D7" s="7">
        <v>3500000</v>
      </c>
      <c r="E7" s="7">
        <v>4000000</v>
      </c>
      <c r="F7" s="7">
        <v>4000000</v>
      </c>
    </row>
    <row r="8" spans="1:6" x14ac:dyDescent="0.3">
      <c r="A8" s="6" t="s">
        <v>59</v>
      </c>
      <c r="B8" s="7" cm="1">
        <f t="array" ref="B8:F8">Other!B8:F8</f>
        <v>14000</v>
      </c>
      <c r="C8" s="7">
        <v>17000</v>
      </c>
      <c r="D8" s="7">
        <v>20000</v>
      </c>
      <c r="E8" s="7">
        <v>18500</v>
      </c>
      <c r="F8" s="7">
        <v>12500</v>
      </c>
    </row>
    <row r="9" spans="1:6" x14ac:dyDescent="0.3">
      <c r="A9" s="6" t="s">
        <v>60</v>
      </c>
      <c r="B9" s="7" cm="1">
        <f t="array" ref="B9:F9">'Indirect Costs'!B16:F16</f>
        <v>0</v>
      </c>
      <c r="C9" s="7">
        <v>0</v>
      </c>
      <c r="D9" s="7">
        <v>0</v>
      </c>
      <c r="E9" s="7">
        <v>0</v>
      </c>
      <c r="F9" s="7">
        <v>0</v>
      </c>
    </row>
    <row r="10" spans="1:6" x14ac:dyDescent="0.3">
      <c r="A10" s="6" t="s">
        <v>55</v>
      </c>
      <c r="B10" s="7">
        <f>SUM(B3:B9)</f>
        <v>443583.46618960006</v>
      </c>
      <c r="C10" s="7">
        <f t="shared" ref="C10:D10" si="1">SUM(C3:C9)</f>
        <v>2849512.1941752881</v>
      </c>
      <c r="D10" s="7">
        <f t="shared" si="1"/>
        <v>3862037.5600005467</v>
      </c>
      <c r="E10" s="7">
        <f t="shared" ref="E10" si="2">SUM(E3:E9)</f>
        <v>4370348.6868005628</v>
      </c>
      <c r="F10" s="7">
        <f t="shared" ref="F10" si="3">SUM(F3:F9)</f>
        <v>4369954.1474045804</v>
      </c>
    </row>
  </sheetData>
  <mergeCells count="1">
    <mergeCell ref="A1:F1"/>
  </mergeCells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8BBF57-4C49-4D45-B001-5727E27B4AF8}">
  <dimension ref="A1:H401"/>
  <sheetViews>
    <sheetView topLeftCell="A7" workbookViewId="0">
      <selection activeCell="A20" sqref="A20"/>
    </sheetView>
  </sheetViews>
  <sheetFormatPr defaultRowHeight="14.4" x14ac:dyDescent="0.3"/>
  <cols>
    <col min="1" max="1" width="33.6640625" customWidth="1"/>
    <col min="2" max="2" width="36.44140625" customWidth="1"/>
    <col min="3" max="3" width="18" style="1" customWidth="1"/>
    <col min="4" max="4" width="14.44140625" style="1" customWidth="1"/>
    <col min="5" max="5" width="15.109375" style="17" customWidth="1"/>
    <col min="6" max="6" width="19.5546875" style="1" customWidth="1"/>
    <col min="7" max="7" width="15" customWidth="1"/>
    <col min="8" max="8" width="19.33203125" style="2" hidden="1" customWidth="1"/>
  </cols>
  <sheetData>
    <row r="1" spans="1:8" ht="28.8" x14ac:dyDescent="0.3">
      <c r="A1" s="4" t="s">
        <v>31</v>
      </c>
      <c r="B1" s="4" t="s">
        <v>0</v>
      </c>
      <c r="C1" s="16" t="s">
        <v>34</v>
      </c>
      <c r="D1" s="16" t="s">
        <v>40</v>
      </c>
      <c r="E1" s="16" t="s">
        <v>37</v>
      </c>
      <c r="F1" s="16" t="s">
        <v>38</v>
      </c>
      <c r="G1" s="16" t="s">
        <v>39</v>
      </c>
      <c r="H1" s="5" t="s">
        <v>14</v>
      </c>
    </row>
    <row r="2" spans="1:8" x14ac:dyDescent="0.3">
      <c r="A2" t="s">
        <v>30</v>
      </c>
      <c r="C2" s="1">
        <v>1000000</v>
      </c>
      <c r="D2" s="1">
        <v>2500000</v>
      </c>
      <c r="E2" s="17">
        <v>3500000</v>
      </c>
      <c r="F2" s="1">
        <v>4000000</v>
      </c>
      <c r="G2" s="1">
        <v>4000000</v>
      </c>
      <c r="H2" s="12">
        <f>SUM(C2:G2)</f>
        <v>15000000</v>
      </c>
    </row>
    <row r="4" spans="1:8" x14ac:dyDescent="0.3">
      <c r="A4" s="4" t="s">
        <v>29</v>
      </c>
    </row>
    <row r="5" spans="1:8" x14ac:dyDescent="0.3">
      <c r="A5" s="4" t="s">
        <v>36</v>
      </c>
      <c r="B5" s="10"/>
      <c r="C5" s="7"/>
      <c r="D5" s="7"/>
      <c r="E5" s="18"/>
      <c r="F5" s="7"/>
      <c r="G5" s="6"/>
      <c r="H5" s="4"/>
    </row>
    <row r="6" spans="1:8" ht="28.8" x14ac:dyDescent="0.3">
      <c r="A6" s="4"/>
      <c r="B6" s="11" t="s">
        <v>16</v>
      </c>
      <c r="C6" s="7"/>
      <c r="D6" s="7"/>
      <c r="E6" s="18"/>
      <c r="F6" s="7"/>
      <c r="G6" s="6"/>
      <c r="H6" s="4"/>
    </row>
    <row r="7" spans="1:8" ht="100.8" x14ac:dyDescent="0.3">
      <c r="A7" s="20" t="s">
        <v>41</v>
      </c>
      <c r="B7" s="8" t="s">
        <v>2</v>
      </c>
      <c r="C7" s="7">
        <f>'Personnel and Fringe'!H3</f>
        <v>101894.25003520002</v>
      </c>
      <c r="D7" s="7">
        <f>C7*1.03</f>
        <v>104951.07753625602</v>
      </c>
      <c r="E7" s="18">
        <f t="shared" ref="E7:G7" si="0">D7*1.03</f>
        <v>108099.60986234371</v>
      </c>
      <c r="F7" s="7">
        <f t="shared" si="0"/>
        <v>111342.59815821402</v>
      </c>
      <c r="G7" s="7">
        <f t="shared" si="0"/>
        <v>114682.87610296045</v>
      </c>
      <c r="H7" s="9">
        <f>SUM(C7:G7)</f>
        <v>540970.41169497417</v>
      </c>
    </row>
    <row r="8" spans="1:8" ht="72" x14ac:dyDescent="0.3">
      <c r="A8" s="20" t="s">
        <v>42</v>
      </c>
      <c r="B8" s="8" t="s">
        <v>1</v>
      </c>
      <c r="C8" s="7">
        <f>SUM('Personnel and Fringe'!H4:H5)</f>
        <v>164662.63150400002</v>
      </c>
      <c r="D8" s="7">
        <f>C8*1.03</f>
        <v>169602.51044912002</v>
      </c>
      <c r="E8" s="18">
        <f t="shared" ref="E8:G8" si="1">D8*1.03</f>
        <v>174690.58576259363</v>
      </c>
      <c r="F8" s="7">
        <f t="shared" si="1"/>
        <v>179931.30333547146</v>
      </c>
      <c r="G8" s="7">
        <f t="shared" si="1"/>
        <v>185329.24243553562</v>
      </c>
      <c r="H8" s="9">
        <f t="shared" ref="H8:H9" si="2">SUM(C8:G8)</f>
        <v>874216.27348672075</v>
      </c>
    </row>
    <row r="9" spans="1:8" ht="57.6" x14ac:dyDescent="0.3">
      <c r="A9" s="20" t="s">
        <v>43</v>
      </c>
      <c r="B9" s="8" t="s">
        <v>15</v>
      </c>
      <c r="C9" s="7">
        <f>'Personnel and Fringe'!H6*0.5</f>
        <v>20853.692325200002</v>
      </c>
      <c r="D9" s="7">
        <f>C9*1.03</f>
        <v>21479.303094956002</v>
      </c>
      <c r="E9" s="18">
        <f t="shared" ref="E9:G9" si="3">D9*1.03</f>
        <v>22123.682187804683</v>
      </c>
      <c r="F9" s="7">
        <f t="shared" si="3"/>
        <v>22787.392653438823</v>
      </c>
      <c r="G9" s="7">
        <f t="shared" si="3"/>
        <v>23471.01443304199</v>
      </c>
      <c r="H9" s="9">
        <f t="shared" si="2"/>
        <v>110715.0846944415</v>
      </c>
    </row>
    <row r="10" spans="1:8" x14ac:dyDescent="0.3">
      <c r="A10" s="13" t="s">
        <v>32</v>
      </c>
      <c r="B10" s="14"/>
      <c r="C10" s="15">
        <f>SUM(C7:C9)</f>
        <v>287410.57386440004</v>
      </c>
      <c r="D10" s="15">
        <f t="shared" ref="D10:G10" si="4">SUM(D7:D9)</f>
        <v>296032.89108033199</v>
      </c>
      <c r="E10" s="19">
        <f t="shared" si="4"/>
        <v>304913.87781274202</v>
      </c>
      <c r="F10" s="15">
        <f t="shared" si="4"/>
        <v>314061.29414712434</v>
      </c>
      <c r="G10" s="15">
        <f t="shared" si="4"/>
        <v>323483.13297153806</v>
      </c>
      <c r="H10" s="9"/>
    </row>
    <row r="11" spans="1:8" x14ac:dyDescent="0.3">
      <c r="A11" s="6"/>
      <c r="B11" s="8"/>
      <c r="C11" s="7"/>
      <c r="D11" s="7"/>
      <c r="E11" s="18"/>
      <c r="F11" s="7"/>
      <c r="G11" s="6"/>
      <c r="H11" s="4"/>
    </row>
    <row r="12" spans="1:8" x14ac:dyDescent="0.3">
      <c r="A12" s="4" t="s">
        <v>3</v>
      </c>
      <c r="B12" s="6"/>
      <c r="C12" s="7"/>
      <c r="D12" s="7"/>
      <c r="E12" s="18"/>
      <c r="F12" s="7"/>
      <c r="G12" s="6"/>
      <c r="H12" s="4"/>
    </row>
    <row r="13" spans="1:8" x14ac:dyDescent="0.3">
      <c r="A13" s="6" t="s">
        <v>4</v>
      </c>
      <c r="B13" s="8"/>
      <c r="C13" s="7">
        <f>(2118*4)*1.1</f>
        <v>9319.2000000000007</v>
      </c>
      <c r="D13" s="7">
        <v>0</v>
      </c>
      <c r="E13" s="18">
        <v>0</v>
      </c>
      <c r="F13" s="7">
        <v>0</v>
      </c>
      <c r="G13" s="7">
        <v>0</v>
      </c>
      <c r="H13" s="9">
        <f>SUM(C13:G13)</f>
        <v>9319.2000000000007</v>
      </c>
    </row>
    <row r="14" spans="1:8" x14ac:dyDescent="0.3">
      <c r="A14" s="6" t="s">
        <v>27</v>
      </c>
      <c r="B14" s="8" t="s">
        <v>28</v>
      </c>
      <c r="C14" s="7">
        <v>2500</v>
      </c>
      <c r="D14" s="7">
        <v>2500</v>
      </c>
      <c r="E14" s="18">
        <v>2500</v>
      </c>
      <c r="F14" s="7">
        <v>2500</v>
      </c>
      <c r="G14" s="7">
        <v>2500</v>
      </c>
      <c r="H14" s="9">
        <f>SUM(C14:G14)</f>
        <v>12500</v>
      </c>
    </row>
    <row r="15" spans="1:8" ht="28.8" x14ac:dyDescent="0.3">
      <c r="A15" s="6" t="s">
        <v>7</v>
      </c>
      <c r="B15" s="8" t="s">
        <v>54</v>
      </c>
      <c r="C15" s="7">
        <v>1000</v>
      </c>
      <c r="D15" s="7"/>
      <c r="E15" s="18"/>
      <c r="F15" s="7"/>
      <c r="G15" s="7"/>
      <c r="H15" s="9"/>
    </row>
    <row r="16" spans="1:8" x14ac:dyDescent="0.3">
      <c r="A16" s="6"/>
      <c r="B16" s="6"/>
      <c r="C16" s="7"/>
      <c r="D16" s="7"/>
      <c r="E16" s="18"/>
      <c r="F16" s="7"/>
      <c r="G16" s="6"/>
      <c r="H16" s="4"/>
    </row>
    <row r="17" spans="1:8" x14ac:dyDescent="0.3">
      <c r="A17" s="4" t="s">
        <v>6</v>
      </c>
      <c r="B17" s="6"/>
      <c r="C17" s="7"/>
      <c r="D17" s="7"/>
      <c r="E17" s="18"/>
      <c r="F17" s="7"/>
      <c r="G17" s="6"/>
      <c r="H17" s="4"/>
    </row>
    <row r="18" spans="1:8" x14ac:dyDescent="0.3">
      <c r="A18" s="6" t="s">
        <v>7</v>
      </c>
      <c r="B18" s="6"/>
      <c r="C18" s="7">
        <v>2000</v>
      </c>
      <c r="D18" s="7">
        <v>2000</v>
      </c>
      <c r="E18" s="18">
        <v>2000</v>
      </c>
      <c r="F18" s="7">
        <v>2000</v>
      </c>
      <c r="G18" s="7">
        <v>500</v>
      </c>
      <c r="H18" s="9">
        <f>SUM(C18:G18)</f>
        <v>8500</v>
      </c>
    </row>
    <row r="19" spans="1:8" x14ac:dyDescent="0.3">
      <c r="A19" s="6" t="s">
        <v>5</v>
      </c>
      <c r="B19" s="6"/>
      <c r="C19" s="7">
        <v>1500</v>
      </c>
      <c r="D19" s="7">
        <v>1500</v>
      </c>
      <c r="E19" s="18">
        <v>1500</v>
      </c>
      <c r="F19" s="7">
        <v>1500</v>
      </c>
      <c r="G19" s="7">
        <v>1500</v>
      </c>
      <c r="H19" s="9">
        <f>SUM(C19:G19)</f>
        <v>7500</v>
      </c>
    </row>
    <row r="20" spans="1:8" x14ac:dyDescent="0.3">
      <c r="A20" s="6" t="s">
        <v>8</v>
      </c>
      <c r="B20" s="6"/>
      <c r="C20" s="7"/>
      <c r="D20" s="7"/>
      <c r="E20" s="18"/>
      <c r="F20" s="7"/>
      <c r="G20" s="6"/>
      <c r="H20" s="4"/>
    </row>
    <row r="21" spans="1:8" x14ac:dyDescent="0.3">
      <c r="A21" s="6" t="s">
        <v>9</v>
      </c>
      <c r="B21" s="6"/>
      <c r="C21" s="7">
        <v>3000</v>
      </c>
      <c r="D21" s="7">
        <v>3000</v>
      </c>
      <c r="E21" s="18">
        <v>3000</v>
      </c>
      <c r="F21" s="7">
        <v>1500</v>
      </c>
      <c r="G21" s="7">
        <v>1500</v>
      </c>
      <c r="H21" s="9">
        <f>SUM(C21:G21)</f>
        <v>12000</v>
      </c>
    </row>
    <row r="22" spans="1:8" x14ac:dyDescent="0.3">
      <c r="A22" s="6" t="s">
        <v>10</v>
      </c>
      <c r="B22" s="6"/>
      <c r="C22" s="7">
        <v>4500</v>
      </c>
      <c r="D22" s="7">
        <v>4500</v>
      </c>
      <c r="E22" s="18">
        <v>4500</v>
      </c>
      <c r="F22" s="7">
        <v>4500</v>
      </c>
      <c r="G22" s="7">
        <v>4500</v>
      </c>
      <c r="H22" s="9">
        <f>SUM(C22:G22)</f>
        <v>22500</v>
      </c>
    </row>
    <row r="23" spans="1:8" x14ac:dyDescent="0.3">
      <c r="A23" s="6" t="s">
        <v>11</v>
      </c>
      <c r="B23" s="6"/>
      <c r="C23" s="7">
        <v>3000</v>
      </c>
      <c r="D23" s="7">
        <v>6000</v>
      </c>
      <c r="E23" s="18">
        <v>6000</v>
      </c>
      <c r="F23" s="7">
        <v>6000</v>
      </c>
      <c r="G23" s="7">
        <v>3000</v>
      </c>
      <c r="H23" s="9">
        <f>SUM(C23:G23)</f>
        <v>24000</v>
      </c>
    </row>
    <row r="24" spans="1:8" x14ac:dyDescent="0.3">
      <c r="A24" s="6" t="s">
        <v>12</v>
      </c>
      <c r="B24" s="6"/>
      <c r="C24" s="7">
        <v>2000</v>
      </c>
      <c r="D24" s="7">
        <v>2000</v>
      </c>
      <c r="E24" s="18">
        <v>5000</v>
      </c>
      <c r="F24" s="7">
        <v>5000</v>
      </c>
      <c r="G24" s="7">
        <v>2000</v>
      </c>
      <c r="H24" s="9">
        <f>SUM(C24:G24)</f>
        <v>16000</v>
      </c>
    </row>
    <row r="25" spans="1:8" x14ac:dyDescent="0.3">
      <c r="A25" s="6"/>
      <c r="B25" s="6"/>
      <c r="C25" s="7"/>
      <c r="D25" s="7"/>
      <c r="E25" s="18"/>
      <c r="F25" s="7"/>
      <c r="G25" s="6"/>
      <c r="H25" s="9">
        <f>SUM(H7:H24)</f>
        <v>1638220.9698761364</v>
      </c>
    </row>
    <row r="26" spans="1:8" x14ac:dyDescent="0.3">
      <c r="A26" s="13" t="s">
        <v>33</v>
      </c>
      <c r="B26" s="13"/>
      <c r="C26" s="15">
        <f>SUM(C13:C25)</f>
        <v>28819.200000000001</v>
      </c>
      <c r="D26" s="15">
        <f t="shared" ref="D26:G26" si="5">SUM(D13:D25)</f>
        <v>21500</v>
      </c>
      <c r="E26" s="19">
        <f t="shared" si="5"/>
        <v>24500</v>
      </c>
      <c r="F26" s="15">
        <f t="shared" si="5"/>
        <v>23000</v>
      </c>
      <c r="G26" s="15">
        <f t="shared" si="5"/>
        <v>15500</v>
      </c>
      <c r="H26" s="9"/>
    </row>
    <row r="27" spans="1:8" x14ac:dyDescent="0.3">
      <c r="A27" s="4" t="s">
        <v>35</v>
      </c>
      <c r="B27" s="6"/>
      <c r="C27" s="7"/>
      <c r="D27" s="7"/>
      <c r="E27" s="18"/>
      <c r="F27" s="7"/>
      <c r="G27" s="6"/>
      <c r="H27" s="4"/>
    </row>
    <row r="28" spans="1:8" ht="133.19999999999999" customHeight="1" x14ac:dyDescent="0.3">
      <c r="A28" s="8" t="s">
        <v>13</v>
      </c>
      <c r="B28" s="6"/>
      <c r="C28" s="7">
        <f>Contractual!B10</f>
        <v>100000</v>
      </c>
      <c r="D28" s="7">
        <f>Contractual!C10</f>
        <v>2500000</v>
      </c>
      <c r="E28" s="7">
        <f>Contractual!D10</f>
        <v>3500000</v>
      </c>
      <c r="F28" s="7">
        <f>Contractual!E10</f>
        <v>4000000</v>
      </c>
      <c r="G28" s="7">
        <f>Contractual!F10</f>
        <v>4000000</v>
      </c>
      <c r="H28" s="9" t="e">
        <f>SUM(#REF!)</f>
        <v>#REF!</v>
      </c>
    </row>
    <row r="29" spans="1:8" x14ac:dyDescent="0.3">
      <c r="H29" s="3"/>
    </row>
    <row r="30" spans="1:8" x14ac:dyDescent="0.3">
      <c r="H30" s="3"/>
    </row>
    <row r="31" spans="1:8" x14ac:dyDescent="0.3">
      <c r="H31" s="3"/>
    </row>
    <row r="32" spans="1:8" x14ac:dyDescent="0.3">
      <c r="H32" s="3"/>
    </row>
    <row r="33" spans="8:8" x14ac:dyDescent="0.3">
      <c r="H33" s="3"/>
    </row>
    <row r="34" spans="8:8" x14ac:dyDescent="0.3">
      <c r="H34" s="3"/>
    </row>
    <row r="35" spans="8:8" x14ac:dyDescent="0.3">
      <c r="H35" s="3"/>
    </row>
    <row r="36" spans="8:8" x14ac:dyDescent="0.3">
      <c r="H36" s="3"/>
    </row>
    <row r="37" spans="8:8" x14ac:dyDescent="0.3">
      <c r="H37" s="3"/>
    </row>
    <row r="38" spans="8:8" x14ac:dyDescent="0.3">
      <c r="H38" s="3"/>
    </row>
    <row r="39" spans="8:8" x14ac:dyDescent="0.3">
      <c r="H39" s="3"/>
    </row>
    <row r="40" spans="8:8" x14ac:dyDescent="0.3">
      <c r="H40" s="3"/>
    </row>
    <row r="41" spans="8:8" x14ac:dyDescent="0.3">
      <c r="H41" s="3"/>
    </row>
    <row r="42" spans="8:8" x14ac:dyDescent="0.3">
      <c r="H42" s="3"/>
    </row>
    <row r="43" spans="8:8" x14ac:dyDescent="0.3">
      <c r="H43" s="3"/>
    </row>
    <row r="44" spans="8:8" x14ac:dyDescent="0.3">
      <c r="H44" s="3"/>
    </row>
    <row r="45" spans="8:8" x14ac:dyDescent="0.3">
      <c r="H45" s="3"/>
    </row>
    <row r="46" spans="8:8" x14ac:dyDescent="0.3">
      <c r="H46" s="3"/>
    </row>
    <row r="47" spans="8:8" x14ac:dyDescent="0.3">
      <c r="H47" s="3"/>
    </row>
    <row r="48" spans="8:8" x14ac:dyDescent="0.3">
      <c r="H48" s="3"/>
    </row>
    <row r="49" spans="8:8" x14ac:dyDescent="0.3">
      <c r="H49" s="3"/>
    </row>
    <row r="50" spans="8:8" x14ac:dyDescent="0.3">
      <c r="H50" s="3"/>
    </row>
    <row r="51" spans="8:8" x14ac:dyDescent="0.3">
      <c r="H51" s="3"/>
    </row>
    <row r="52" spans="8:8" x14ac:dyDescent="0.3">
      <c r="H52" s="3"/>
    </row>
    <row r="53" spans="8:8" x14ac:dyDescent="0.3">
      <c r="H53" s="3"/>
    </row>
    <row r="54" spans="8:8" x14ac:dyDescent="0.3">
      <c r="H54" s="3"/>
    </row>
    <row r="55" spans="8:8" x14ac:dyDescent="0.3">
      <c r="H55" s="3"/>
    </row>
    <row r="56" spans="8:8" x14ac:dyDescent="0.3">
      <c r="H56" s="3"/>
    </row>
    <row r="57" spans="8:8" x14ac:dyDescent="0.3">
      <c r="H57" s="3"/>
    </row>
    <row r="58" spans="8:8" x14ac:dyDescent="0.3">
      <c r="H58" s="3"/>
    </row>
    <row r="59" spans="8:8" x14ac:dyDescent="0.3">
      <c r="H59" s="3"/>
    </row>
    <row r="60" spans="8:8" x14ac:dyDescent="0.3">
      <c r="H60" s="3"/>
    </row>
    <row r="61" spans="8:8" x14ac:dyDescent="0.3">
      <c r="H61" s="3"/>
    </row>
    <row r="62" spans="8:8" x14ac:dyDescent="0.3">
      <c r="H62" s="3"/>
    </row>
    <row r="63" spans="8:8" x14ac:dyDescent="0.3">
      <c r="H63" s="3"/>
    </row>
    <row r="64" spans="8:8" x14ac:dyDescent="0.3">
      <c r="H64" s="3"/>
    </row>
    <row r="65" spans="8:8" x14ac:dyDescent="0.3">
      <c r="H65" s="3"/>
    </row>
    <row r="66" spans="8:8" x14ac:dyDescent="0.3">
      <c r="H66" s="3"/>
    </row>
    <row r="67" spans="8:8" x14ac:dyDescent="0.3">
      <c r="H67" s="3"/>
    </row>
    <row r="68" spans="8:8" x14ac:dyDescent="0.3">
      <c r="H68" s="3"/>
    </row>
    <row r="69" spans="8:8" x14ac:dyDescent="0.3">
      <c r="H69" s="3"/>
    </row>
    <row r="70" spans="8:8" x14ac:dyDescent="0.3">
      <c r="H70" s="3"/>
    </row>
    <row r="71" spans="8:8" x14ac:dyDescent="0.3">
      <c r="H71" s="3"/>
    </row>
    <row r="72" spans="8:8" x14ac:dyDescent="0.3">
      <c r="H72" s="3"/>
    </row>
    <row r="73" spans="8:8" x14ac:dyDescent="0.3">
      <c r="H73" s="3"/>
    </row>
    <row r="74" spans="8:8" x14ac:dyDescent="0.3">
      <c r="H74" s="3"/>
    </row>
    <row r="75" spans="8:8" x14ac:dyDescent="0.3">
      <c r="H75" s="3"/>
    </row>
    <row r="76" spans="8:8" x14ac:dyDescent="0.3">
      <c r="H76" s="3"/>
    </row>
    <row r="77" spans="8:8" x14ac:dyDescent="0.3">
      <c r="H77" s="3"/>
    </row>
    <row r="78" spans="8:8" x14ac:dyDescent="0.3">
      <c r="H78" s="3"/>
    </row>
    <row r="79" spans="8:8" x14ac:dyDescent="0.3">
      <c r="H79" s="3"/>
    </row>
    <row r="80" spans="8:8" x14ac:dyDescent="0.3">
      <c r="H80" s="3"/>
    </row>
    <row r="81" spans="8:8" x14ac:dyDescent="0.3">
      <c r="H81" s="3"/>
    </row>
    <row r="82" spans="8:8" x14ac:dyDescent="0.3">
      <c r="H82" s="3"/>
    </row>
    <row r="83" spans="8:8" x14ac:dyDescent="0.3">
      <c r="H83" s="3"/>
    </row>
    <row r="84" spans="8:8" x14ac:dyDescent="0.3">
      <c r="H84" s="3"/>
    </row>
    <row r="85" spans="8:8" x14ac:dyDescent="0.3">
      <c r="H85" s="3"/>
    </row>
    <row r="86" spans="8:8" x14ac:dyDescent="0.3">
      <c r="H86" s="3"/>
    </row>
    <row r="87" spans="8:8" x14ac:dyDescent="0.3">
      <c r="H87" s="3"/>
    </row>
    <row r="88" spans="8:8" x14ac:dyDescent="0.3">
      <c r="H88" s="3"/>
    </row>
    <row r="89" spans="8:8" x14ac:dyDescent="0.3">
      <c r="H89" s="3"/>
    </row>
    <row r="90" spans="8:8" x14ac:dyDescent="0.3">
      <c r="H90" s="3"/>
    </row>
    <row r="91" spans="8:8" x14ac:dyDescent="0.3">
      <c r="H91" s="3"/>
    </row>
    <row r="92" spans="8:8" x14ac:dyDescent="0.3">
      <c r="H92" s="3"/>
    </row>
    <row r="93" spans="8:8" x14ac:dyDescent="0.3">
      <c r="H93" s="3"/>
    </row>
    <row r="94" spans="8:8" x14ac:dyDescent="0.3">
      <c r="H94" s="3"/>
    </row>
    <row r="95" spans="8:8" x14ac:dyDescent="0.3">
      <c r="H95" s="3"/>
    </row>
    <row r="96" spans="8:8" x14ac:dyDescent="0.3">
      <c r="H96" s="3"/>
    </row>
    <row r="97" spans="8:8" x14ac:dyDescent="0.3">
      <c r="H97" s="3"/>
    </row>
    <row r="98" spans="8:8" x14ac:dyDescent="0.3">
      <c r="H98" s="3"/>
    </row>
    <row r="99" spans="8:8" x14ac:dyDescent="0.3">
      <c r="H99" s="3"/>
    </row>
    <row r="100" spans="8:8" x14ac:dyDescent="0.3">
      <c r="H100" s="3"/>
    </row>
    <row r="101" spans="8:8" x14ac:dyDescent="0.3">
      <c r="H101" s="3"/>
    </row>
    <row r="102" spans="8:8" x14ac:dyDescent="0.3">
      <c r="H102" s="3"/>
    </row>
    <row r="103" spans="8:8" x14ac:dyDescent="0.3">
      <c r="H103" s="3"/>
    </row>
    <row r="104" spans="8:8" x14ac:dyDescent="0.3">
      <c r="H104" s="3"/>
    </row>
    <row r="105" spans="8:8" x14ac:dyDescent="0.3">
      <c r="H105" s="3"/>
    </row>
    <row r="106" spans="8:8" x14ac:dyDescent="0.3">
      <c r="H106" s="3"/>
    </row>
    <row r="107" spans="8:8" x14ac:dyDescent="0.3">
      <c r="H107" s="3"/>
    </row>
    <row r="108" spans="8:8" x14ac:dyDescent="0.3">
      <c r="H108" s="3"/>
    </row>
    <row r="109" spans="8:8" x14ac:dyDescent="0.3">
      <c r="H109" s="3"/>
    </row>
    <row r="110" spans="8:8" x14ac:dyDescent="0.3">
      <c r="H110" s="3"/>
    </row>
    <row r="111" spans="8:8" x14ac:dyDescent="0.3">
      <c r="H111" s="3"/>
    </row>
    <row r="112" spans="8:8" x14ac:dyDescent="0.3">
      <c r="H112" s="3"/>
    </row>
    <row r="113" spans="8:8" x14ac:dyDescent="0.3">
      <c r="H113" s="3"/>
    </row>
    <row r="114" spans="8:8" x14ac:dyDescent="0.3">
      <c r="H114" s="3"/>
    </row>
    <row r="115" spans="8:8" x14ac:dyDescent="0.3">
      <c r="H115" s="3"/>
    </row>
    <row r="116" spans="8:8" x14ac:dyDescent="0.3">
      <c r="H116" s="3"/>
    </row>
    <row r="117" spans="8:8" x14ac:dyDescent="0.3">
      <c r="H117" s="3"/>
    </row>
    <row r="118" spans="8:8" x14ac:dyDescent="0.3">
      <c r="H118" s="3"/>
    </row>
    <row r="119" spans="8:8" x14ac:dyDescent="0.3">
      <c r="H119" s="3"/>
    </row>
    <row r="120" spans="8:8" x14ac:dyDescent="0.3">
      <c r="H120" s="3"/>
    </row>
    <row r="121" spans="8:8" x14ac:dyDescent="0.3">
      <c r="H121" s="3"/>
    </row>
    <row r="122" spans="8:8" x14ac:dyDescent="0.3">
      <c r="H122" s="3"/>
    </row>
    <row r="123" spans="8:8" x14ac:dyDescent="0.3">
      <c r="H123" s="3"/>
    </row>
    <row r="124" spans="8:8" x14ac:dyDescent="0.3">
      <c r="H124" s="3"/>
    </row>
    <row r="125" spans="8:8" x14ac:dyDescent="0.3">
      <c r="H125" s="3"/>
    </row>
    <row r="126" spans="8:8" x14ac:dyDescent="0.3">
      <c r="H126" s="3"/>
    </row>
    <row r="127" spans="8:8" x14ac:dyDescent="0.3">
      <c r="H127" s="3"/>
    </row>
    <row r="128" spans="8:8" x14ac:dyDescent="0.3">
      <c r="H128" s="3"/>
    </row>
    <row r="129" spans="8:8" x14ac:dyDescent="0.3">
      <c r="H129" s="3"/>
    </row>
    <row r="130" spans="8:8" x14ac:dyDescent="0.3">
      <c r="H130" s="3"/>
    </row>
    <row r="131" spans="8:8" x14ac:dyDescent="0.3">
      <c r="H131" s="3"/>
    </row>
    <row r="132" spans="8:8" x14ac:dyDescent="0.3">
      <c r="H132" s="3"/>
    </row>
    <row r="133" spans="8:8" x14ac:dyDescent="0.3">
      <c r="H133" s="3"/>
    </row>
    <row r="134" spans="8:8" x14ac:dyDescent="0.3">
      <c r="H134" s="3"/>
    </row>
    <row r="135" spans="8:8" x14ac:dyDescent="0.3">
      <c r="H135" s="3"/>
    </row>
    <row r="136" spans="8:8" x14ac:dyDescent="0.3">
      <c r="H136" s="3"/>
    </row>
    <row r="137" spans="8:8" x14ac:dyDescent="0.3">
      <c r="H137" s="3"/>
    </row>
    <row r="138" spans="8:8" x14ac:dyDescent="0.3">
      <c r="H138" s="3"/>
    </row>
    <row r="139" spans="8:8" x14ac:dyDescent="0.3">
      <c r="H139" s="3"/>
    </row>
    <row r="140" spans="8:8" x14ac:dyDescent="0.3">
      <c r="H140" s="3"/>
    </row>
    <row r="141" spans="8:8" x14ac:dyDescent="0.3">
      <c r="H141" s="3"/>
    </row>
    <row r="142" spans="8:8" x14ac:dyDescent="0.3">
      <c r="H142" s="3"/>
    </row>
    <row r="143" spans="8:8" x14ac:dyDescent="0.3">
      <c r="H143" s="3"/>
    </row>
    <row r="144" spans="8:8" x14ac:dyDescent="0.3">
      <c r="H144" s="3"/>
    </row>
    <row r="145" spans="8:8" x14ac:dyDescent="0.3">
      <c r="H145" s="3"/>
    </row>
    <row r="146" spans="8:8" x14ac:dyDescent="0.3">
      <c r="H146" s="3"/>
    </row>
    <row r="147" spans="8:8" x14ac:dyDescent="0.3">
      <c r="H147" s="3"/>
    </row>
    <row r="148" spans="8:8" x14ac:dyDescent="0.3">
      <c r="H148" s="3"/>
    </row>
    <row r="149" spans="8:8" x14ac:dyDescent="0.3">
      <c r="H149" s="3"/>
    </row>
    <row r="150" spans="8:8" x14ac:dyDescent="0.3">
      <c r="H150" s="3"/>
    </row>
    <row r="151" spans="8:8" x14ac:dyDescent="0.3">
      <c r="H151" s="3"/>
    </row>
    <row r="152" spans="8:8" x14ac:dyDescent="0.3">
      <c r="H152" s="3"/>
    </row>
    <row r="153" spans="8:8" x14ac:dyDescent="0.3">
      <c r="H153" s="3"/>
    </row>
    <row r="154" spans="8:8" x14ac:dyDescent="0.3">
      <c r="H154" s="3"/>
    </row>
    <row r="155" spans="8:8" x14ac:dyDescent="0.3">
      <c r="H155" s="3"/>
    </row>
    <row r="156" spans="8:8" x14ac:dyDescent="0.3">
      <c r="H156" s="3"/>
    </row>
    <row r="157" spans="8:8" x14ac:dyDescent="0.3">
      <c r="H157" s="3"/>
    </row>
    <row r="158" spans="8:8" x14ac:dyDescent="0.3">
      <c r="H158" s="3"/>
    </row>
    <row r="159" spans="8:8" x14ac:dyDescent="0.3">
      <c r="H159" s="3"/>
    </row>
    <row r="160" spans="8:8" x14ac:dyDescent="0.3">
      <c r="H160" s="3"/>
    </row>
    <row r="161" spans="8:8" x14ac:dyDescent="0.3">
      <c r="H161" s="3"/>
    </row>
    <row r="162" spans="8:8" x14ac:dyDescent="0.3">
      <c r="H162" s="3"/>
    </row>
    <row r="163" spans="8:8" x14ac:dyDescent="0.3">
      <c r="H163" s="3"/>
    </row>
    <row r="164" spans="8:8" x14ac:dyDescent="0.3">
      <c r="H164" s="3"/>
    </row>
    <row r="165" spans="8:8" x14ac:dyDescent="0.3">
      <c r="H165" s="3"/>
    </row>
    <row r="166" spans="8:8" x14ac:dyDescent="0.3">
      <c r="H166" s="3"/>
    </row>
    <row r="167" spans="8:8" x14ac:dyDescent="0.3">
      <c r="H167" s="3"/>
    </row>
    <row r="168" spans="8:8" x14ac:dyDescent="0.3">
      <c r="H168" s="3"/>
    </row>
    <row r="169" spans="8:8" x14ac:dyDescent="0.3">
      <c r="H169" s="3"/>
    </row>
    <row r="170" spans="8:8" x14ac:dyDescent="0.3">
      <c r="H170" s="3"/>
    </row>
    <row r="171" spans="8:8" x14ac:dyDescent="0.3">
      <c r="H171" s="3"/>
    </row>
    <row r="172" spans="8:8" x14ac:dyDescent="0.3">
      <c r="H172" s="3"/>
    </row>
    <row r="173" spans="8:8" x14ac:dyDescent="0.3">
      <c r="H173" s="3"/>
    </row>
    <row r="174" spans="8:8" x14ac:dyDescent="0.3">
      <c r="H174" s="3"/>
    </row>
    <row r="175" spans="8:8" x14ac:dyDescent="0.3">
      <c r="H175" s="3"/>
    </row>
    <row r="176" spans="8:8" x14ac:dyDescent="0.3">
      <c r="H176" s="3"/>
    </row>
    <row r="177" spans="8:8" x14ac:dyDescent="0.3">
      <c r="H177" s="3"/>
    </row>
    <row r="178" spans="8:8" x14ac:dyDescent="0.3">
      <c r="H178" s="3"/>
    </row>
    <row r="179" spans="8:8" x14ac:dyDescent="0.3">
      <c r="H179" s="3"/>
    </row>
    <row r="180" spans="8:8" x14ac:dyDescent="0.3">
      <c r="H180" s="3"/>
    </row>
    <row r="181" spans="8:8" x14ac:dyDescent="0.3">
      <c r="H181" s="3"/>
    </row>
    <row r="182" spans="8:8" x14ac:dyDescent="0.3">
      <c r="H182" s="3"/>
    </row>
    <row r="183" spans="8:8" x14ac:dyDescent="0.3">
      <c r="H183" s="3"/>
    </row>
    <row r="184" spans="8:8" x14ac:dyDescent="0.3">
      <c r="H184" s="3"/>
    </row>
    <row r="185" spans="8:8" x14ac:dyDescent="0.3">
      <c r="H185" s="3"/>
    </row>
    <row r="186" spans="8:8" x14ac:dyDescent="0.3">
      <c r="H186" s="3"/>
    </row>
    <row r="187" spans="8:8" x14ac:dyDescent="0.3">
      <c r="H187" s="3"/>
    </row>
    <row r="188" spans="8:8" x14ac:dyDescent="0.3">
      <c r="H188" s="3"/>
    </row>
    <row r="189" spans="8:8" x14ac:dyDescent="0.3">
      <c r="H189" s="3"/>
    </row>
    <row r="190" spans="8:8" x14ac:dyDescent="0.3">
      <c r="H190" s="3"/>
    </row>
    <row r="191" spans="8:8" x14ac:dyDescent="0.3">
      <c r="H191" s="3"/>
    </row>
    <row r="192" spans="8:8" x14ac:dyDescent="0.3">
      <c r="H192" s="3"/>
    </row>
    <row r="193" spans="8:8" x14ac:dyDescent="0.3">
      <c r="H193" s="3"/>
    </row>
    <row r="194" spans="8:8" x14ac:dyDescent="0.3">
      <c r="H194" s="3"/>
    </row>
    <row r="195" spans="8:8" x14ac:dyDescent="0.3">
      <c r="H195" s="3"/>
    </row>
    <row r="196" spans="8:8" x14ac:dyDescent="0.3">
      <c r="H196" s="3"/>
    </row>
    <row r="197" spans="8:8" x14ac:dyDescent="0.3">
      <c r="H197" s="3"/>
    </row>
    <row r="198" spans="8:8" x14ac:dyDescent="0.3">
      <c r="H198" s="3"/>
    </row>
    <row r="199" spans="8:8" x14ac:dyDescent="0.3">
      <c r="H199" s="3"/>
    </row>
    <row r="200" spans="8:8" x14ac:dyDescent="0.3">
      <c r="H200" s="3"/>
    </row>
    <row r="201" spans="8:8" x14ac:dyDescent="0.3">
      <c r="H201" s="3"/>
    </row>
    <row r="202" spans="8:8" x14ac:dyDescent="0.3">
      <c r="H202" s="3"/>
    </row>
    <row r="203" spans="8:8" x14ac:dyDescent="0.3">
      <c r="H203" s="3"/>
    </row>
    <row r="204" spans="8:8" x14ac:dyDescent="0.3">
      <c r="H204" s="3"/>
    </row>
    <row r="205" spans="8:8" x14ac:dyDescent="0.3">
      <c r="H205" s="3"/>
    </row>
    <row r="206" spans="8:8" x14ac:dyDescent="0.3">
      <c r="H206" s="3"/>
    </row>
    <row r="207" spans="8:8" x14ac:dyDescent="0.3">
      <c r="H207" s="3"/>
    </row>
    <row r="208" spans="8:8" x14ac:dyDescent="0.3">
      <c r="H208" s="3"/>
    </row>
    <row r="209" spans="8:8" x14ac:dyDescent="0.3">
      <c r="H209" s="3"/>
    </row>
    <row r="210" spans="8:8" x14ac:dyDescent="0.3">
      <c r="H210" s="3"/>
    </row>
    <row r="211" spans="8:8" x14ac:dyDescent="0.3">
      <c r="H211" s="3"/>
    </row>
    <row r="212" spans="8:8" x14ac:dyDescent="0.3">
      <c r="H212" s="3"/>
    </row>
    <row r="213" spans="8:8" x14ac:dyDescent="0.3">
      <c r="H213" s="3"/>
    </row>
    <row r="214" spans="8:8" x14ac:dyDescent="0.3">
      <c r="H214" s="3"/>
    </row>
    <row r="215" spans="8:8" x14ac:dyDescent="0.3">
      <c r="H215" s="3"/>
    </row>
    <row r="216" spans="8:8" x14ac:dyDescent="0.3">
      <c r="H216" s="3"/>
    </row>
    <row r="217" spans="8:8" x14ac:dyDescent="0.3">
      <c r="H217" s="3"/>
    </row>
    <row r="218" spans="8:8" x14ac:dyDescent="0.3">
      <c r="H218" s="3"/>
    </row>
    <row r="219" spans="8:8" x14ac:dyDescent="0.3">
      <c r="H219" s="3"/>
    </row>
    <row r="220" spans="8:8" x14ac:dyDescent="0.3">
      <c r="H220" s="3"/>
    </row>
    <row r="221" spans="8:8" x14ac:dyDescent="0.3">
      <c r="H221" s="3"/>
    </row>
    <row r="222" spans="8:8" x14ac:dyDescent="0.3">
      <c r="H222" s="3"/>
    </row>
    <row r="223" spans="8:8" x14ac:dyDescent="0.3">
      <c r="H223" s="3"/>
    </row>
    <row r="224" spans="8:8" x14ac:dyDescent="0.3">
      <c r="H224" s="3"/>
    </row>
    <row r="225" spans="8:8" x14ac:dyDescent="0.3">
      <c r="H225" s="3"/>
    </row>
    <row r="226" spans="8:8" x14ac:dyDescent="0.3">
      <c r="H226" s="3"/>
    </row>
    <row r="227" spans="8:8" x14ac:dyDescent="0.3">
      <c r="H227" s="3"/>
    </row>
    <row r="228" spans="8:8" x14ac:dyDescent="0.3">
      <c r="H228" s="3"/>
    </row>
    <row r="229" spans="8:8" x14ac:dyDescent="0.3">
      <c r="H229" s="3"/>
    </row>
    <row r="230" spans="8:8" x14ac:dyDescent="0.3">
      <c r="H230" s="3"/>
    </row>
    <row r="231" spans="8:8" x14ac:dyDescent="0.3">
      <c r="H231" s="3"/>
    </row>
    <row r="232" spans="8:8" x14ac:dyDescent="0.3">
      <c r="H232" s="3"/>
    </row>
    <row r="233" spans="8:8" x14ac:dyDescent="0.3">
      <c r="H233" s="3"/>
    </row>
    <row r="234" spans="8:8" x14ac:dyDescent="0.3">
      <c r="H234" s="3"/>
    </row>
    <row r="235" spans="8:8" x14ac:dyDescent="0.3">
      <c r="H235" s="3"/>
    </row>
    <row r="236" spans="8:8" x14ac:dyDescent="0.3">
      <c r="H236" s="3"/>
    </row>
    <row r="237" spans="8:8" x14ac:dyDescent="0.3">
      <c r="H237" s="3"/>
    </row>
    <row r="238" spans="8:8" x14ac:dyDescent="0.3">
      <c r="H238" s="3"/>
    </row>
    <row r="239" spans="8:8" x14ac:dyDescent="0.3">
      <c r="H239" s="3"/>
    </row>
    <row r="240" spans="8:8" x14ac:dyDescent="0.3">
      <c r="H240" s="3"/>
    </row>
    <row r="241" spans="8:8" x14ac:dyDescent="0.3">
      <c r="H241" s="3"/>
    </row>
    <row r="242" spans="8:8" x14ac:dyDescent="0.3">
      <c r="H242" s="3"/>
    </row>
    <row r="243" spans="8:8" x14ac:dyDescent="0.3">
      <c r="H243" s="3"/>
    </row>
    <row r="244" spans="8:8" x14ac:dyDescent="0.3">
      <c r="H244" s="3"/>
    </row>
    <row r="245" spans="8:8" x14ac:dyDescent="0.3">
      <c r="H245" s="3"/>
    </row>
    <row r="246" spans="8:8" x14ac:dyDescent="0.3">
      <c r="H246" s="3"/>
    </row>
    <row r="247" spans="8:8" x14ac:dyDescent="0.3">
      <c r="H247" s="3"/>
    </row>
    <row r="248" spans="8:8" x14ac:dyDescent="0.3">
      <c r="H248" s="3"/>
    </row>
    <row r="249" spans="8:8" x14ac:dyDescent="0.3">
      <c r="H249" s="3"/>
    </row>
    <row r="250" spans="8:8" x14ac:dyDescent="0.3">
      <c r="H250" s="3"/>
    </row>
    <row r="251" spans="8:8" x14ac:dyDescent="0.3">
      <c r="H251" s="3"/>
    </row>
    <row r="252" spans="8:8" x14ac:dyDescent="0.3">
      <c r="H252" s="3"/>
    </row>
    <row r="253" spans="8:8" x14ac:dyDescent="0.3">
      <c r="H253" s="3"/>
    </row>
    <row r="254" spans="8:8" x14ac:dyDescent="0.3">
      <c r="H254" s="3"/>
    </row>
    <row r="255" spans="8:8" x14ac:dyDescent="0.3">
      <c r="H255" s="3"/>
    </row>
    <row r="256" spans="8:8" x14ac:dyDescent="0.3">
      <c r="H256" s="3"/>
    </row>
    <row r="257" spans="8:8" x14ac:dyDescent="0.3">
      <c r="H257" s="3"/>
    </row>
    <row r="258" spans="8:8" x14ac:dyDescent="0.3">
      <c r="H258" s="3"/>
    </row>
    <row r="259" spans="8:8" x14ac:dyDescent="0.3">
      <c r="H259" s="3"/>
    </row>
    <row r="260" spans="8:8" x14ac:dyDescent="0.3">
      <c r="H260" s="3"/>
    </row>
    <row r="261" spans="8:8" x14ac:dyDescent="0.3">
      <c r="H261" s="3"/>
    </row>
    <row r="262" spans="8:8" x14ac:dyDescent="0.3">
      <c r="H262" s="3"/>
    </row>
    <row r="263" spans="8:8" x14ac:dyDescent="0.3">
      <c r="H263" s="3"/>
    </row>
    <row r="264" spans="8:8" x14ac:dyDescent="0.3">
      <c r="H264" s="3"/>
    </row>
    <row r="265" spans="8:8" x14ac:dyDescent="0.3">
      <c r="H265" s="3"/>
    </row>
    <row r="266" spans="8:8" x14ac:dyDescent="0.3">
      <c r="H266" s="3"/>
    </row>
    <row r="267" spans="8:8" x14ac:dyDescent="0.3">
      <c r="H267" s="3"/>
    </row>
    <row r="268" spans="8:8" x14ac:dyDescent="0.3">
      <c r="H268" s="3"/>
    </row>
    <row r="269" spans="8:8" x14ac:dyDescent="0.3">
      <c r="H269" s="3"/>
    </row>
    <row r="270" spans="8:8" x14ac:dyDescent="0.3">
      <c r="H270" s="3"/>
    </row>
    <row r="271" spans="8:8" x14ac:dyDescent="0.3">
      <c r="H271" s="3"/>
    </row>
    <row r="272" spans="8:8" x14ac:dyDescent="0.3">
      <c r="H272" s="3"/>
    </row>
    <row r="273" spans="8:8" x14ac:dyDescent="0.3">
      <c r="H273" s="3"/>
    </row>
    <row r="274" spans="8:8" x14ac:dyDescent="0.3">
      <c r="H274" s="3"/>
    </row>
    <row r="275" spans="8:8" x14ac:dyDescent="0.3">
      <c r="H275" s="3"/>
    </row>
    <row r="276" spans="8:8" x14ac:dyDescent="0.3">
      <c r="H276" s="3"/>
    </row>
    <row r="277" spans="8:8" x14ac:dyDescent="0.3">
      <c r="H277" s="3"/>
    </row>
    <row r="278" spans="8:8" x14ac:dyDescent="0.3">
      <c r="H278" s="3"/>
    </row>
    <row r="279" spans="8:8" x14ac:dyDescent="0.3">
      <c r="H279" s="3"/>
    </row>
    <row r="280" spans="8:8" x14ac:dyDescent="0.3">
      <c r="H280" s="3"/>
    </row>
    <row r="281" spans="8:8" x14ac:dyDescent="0.3">
      <c r="H281" s="3"/>
    </row>
    <row r="282" spans="8:8" x14ac:dyDescent="0.3">
      <c r="H282" s="3"/>
    </row>
    <row r="283" spans="8:8" x14ac:dyDescent="0.3">
      <c r="H283" s="3"/>
    </row>
    <row r="284" spans="8:8" x14ac:dyDescent="0.3">
      <c r="H284" s="3"/>
    </row>
    <row r="285" spans="8:8" x14ac:dyDescent="0.3">
      <c r="H285" s="3"/>
    </row>
    <row r="286" spans="8:8" x14ac:dyDescent="0.3">
      <c r="H286" s="3"/>
    </row>
    <row r="287" spans="8:8" x14ac:dyDescent="0.3">
      <c r="H287" s="3"/>
    </row>
    <row r="288" spans="8:8" x14ac:dyDescent="0.3">
      <c r="H288" s="3"/>
    </row>
    <row r="289" spans="8:8" x14ac:dyDescent="0.3">
      <c r="H289" s="3"/>
    </row>
    <row r="290" spans="8:8" x14ac:dyDescent="0.3">
      <c r="H290" s="3"/>
    </row>
    <row r="291" spans="8:8" x14ac:dyDescent="0.3">
      <c r="H291" s="3"/>
    </row>
    <row r="292" spans="8:8" x14ac:dyDescent="0.3">
      <c r="H292" s="3"/>
    </row>
    <row r="293" spans="8:8" x14ac:dyDescent="0.3">
      <c r="H293" s="3"/>
    </row>
    <row r="294" spans="8:8" x14ac:dyDescent="0.3">
      <c r="H294" s="3"/>
    </row>
    <row r="295" spans="8:8" x14ac:dyDescent="0.3">
      <c r="H295" s="3"/>
    </row>
    <row r="296" spans="8:8" x14ac:dyDescent="0.3">
      <c r="H296" s="3"/>
    </row>
    <row r="297" spans="8:8" x14ac:dyDescent="0.3">
      <c r="H297" s="3"/>
    </row>
    <row r="298" spans="8:8" x14ac:dyDescent="0.3">
      <c r="H298" s="3"/>
    </row>
    <row r="299" spans="8:8" x14ac:dyDescent="0.3">
      <c r="H299" s="3"/>
    </row>
    <row r="300" spans="8:8" x14ac:dyDescent="0.3">
      <c r="H300" s="3"/>
    </row>
    <row r="301" spans="8:8" x14ac:dyDescent="0.3">
      <c r="H301" s="3"/>
    </row>
    <row r="302" spans="8:8" x14ac:dyDescent="0.3">
      <c r="H302" s="3"/>
    </row>
    <row r="303" spans="8:8" x14ac:dyDescent="0.3">
      <c r="H303" s="3"/>
    </row>
    <row r="304" spans="8:8" x14ac:dyDescent="0.3">
      <c r="H304" s="3"/>
    </row>
    <row r="305" spans="8:8" x14ac:dyDescent="0.3">
      <c r="H305" s="3"/>
    </row>
    <row r="306" spans="8:8" x14ac:dyDescent="0.3">
      <c r="H306" s="3"/>
    </row>
    <row r="307" spans="8:8" x14ac:dyDescent="0.3">
      <c r="H307" s="3"/>
    </row>
    <row r="308" spans="8:8" x14ac:dyDescent="0.3">
      <c r="H308" s="3"/>
    </row>
    <row r="309" spans="8:8" x14ac:dyDescent="0.3">
      <c r="H309" s="3"/>
    </row>
    <row r="310" spans="8:8" x14ac:dyDescent="0.3">
      <c r="H310" s="3"/>
    </row>
    <row r="311" spans="8:8" x14ac:dyDescent="0.3">
      <c r="H311" s="3"/>
    </row>
    <row r="312" spans="8:8" x14ac:dyDescent="0.3">
      <c r="H312" s="3"/>
    </row>
    <row r="313" spans="8:8" x14ac:dyDescent="0.3">
      <c r="H313" s="3"/>
    </row>
    <row r="314" spans="8:8" x14ac:dyDescent="0.3">
      <c r="H314" s="3"/>
    </row>
    <row r="315" spans="8:8" x14ac:dyDescent="0.3">
      <c r="H315" s="3"/>
    </row>
    <row r="316" spans="8:8" x14ac:dyDescent="0.3">
      <c r="H316" s="3"/>
    </row>
    <row r="317" spans="8:8" x14ac:dyDescent="0.3">
      <c r="H317" s="3"/>
    </row>
    <row r="318" spans="8:8" x14ac:dyDescent="0.3">
      <c r="H318" s="3"/>
    </row>
    <row r="319" spans="8:8" x14ac:dyDescent="0.3">
      <c r="H319" s="3"/>
    </row>
    <row r="320" spans="8:8" x14ac:dyDescent="0.3">
      <c r="H320" s="3"/>
    </row>
    <row r="321" spans="8:8" x14ac:dyDescent="0.3">
      <c r="H321" s="3"/>
    </row>
    <row r="322" spans="8:8" x14ac:dyDescent="0.3">
      <c r="H322" s="3"/>
    </row>
    <row r="323" spans="8:8" x14ac:dyDescent="0.3">
      <c r="H323" s="3"/>
    </row>
    <row r="324" spans="8:8" x14ac:dyDescent="0.3">
      <c r="H324" s="3"/>
    </row>
    <row r="325" spans="8:8" x14ac:dyDescent="0.3">
      <c r="H325" s="3"/>
    </row>
    <row r="326" spans="8:8" x14ac:dyDescent="0.3">
      <c r="H326" s="3"/>
    </row>
    <row r="327" spans="8:8" x14ac:dyDescent="0.3">
      <c r="H327" s="3"/>
    </row>
    <row r="328" spans="8:8" x14ac:dyDescent="0.3">
      <c r="H328" s="3"/>
    </row>
    <row r="329" spans="8:8" x14ac:dyDescent="0.3">
      <c r="H329" s="3"/>
    </row>
    <row r="330" spans="8:8" x14ac:dyDescent="0.3">
      <c r="H330" s="3"/>
    </row>
    <row r="331" spans="8:8" x14ac:dyDescent="0.3">
      <c r="H331" s="3"/>
    </row>
    <row r="332" spans="8:8" x14ac:dyDescent="0.3">
      <c r="H332" s="3"/>
    </row>
    <row r="333" spans="8:8" x14ac:dyDescent="0.3">
      <c r="H333" s="3"/>
    </row>
    <row r="334" spans="8:8" x14ac:dyDescent="0.3">
      <c r="H334" s="3"/>
    </row>
    <row r="335" spans="8:8" x14ac:dyDescent="0.3">
      <c r="H335" s="3"/>
    </row>
    <row r="336" spans="8:8" x14ac:dyDescent="0.3">
      <c r="H336" s="3"/>
    </row>
    <row r="337" spans="8:8" x14ac:dyDescent="0.3">
      <c r="H337" s="3"/>
    </row>
    <row r="338" spans="8:8" x14ac:dyDescent="0.3">
      <c r="H338" s="3"/>
    </row>
    <row r="339" spans="8:8" x14ac:dyDescent="0.3">
      <c r="H339" s="3"/>
    </row>
    <row r="340" spans="8:8" x14ac:dyDescent="0.3">
      <c r="H340" s="3"/>
    </row>
    <row r="341" spans="8:8" x14ac:dyDescent="0.3">
      <c r="H341" s="3"/>
    </row>
    <row r="342" spans="8:8" x14ac:dyDescent="0.3">
      <c r="H342" s="3"/>
    </row>
    <row r="343" spans="8:8" x14ac:dyDescent="0.3">
      <c r="H343" s="3"/>
    </row>
    <row r="344" spans="8:8" x14ac:dyDescent="0.3">
      <c r="H344" s="3"/>
    </row>
    <row r="345" spans="8:8" x14ac:dyDescent="0.3">
      <c r="H345" s="3"/>
    </row>
    <row r="346" spans="8:8" x14ac:dyDescent="0.3">
      <c r="H346" s="3"/>
    </row>
    <row r="347" spans="8:8" x14ac:dyDescent="0.3">
      <c r="H347" s="3"/>
    </row>
    <row r="348" spans="8:8" x14ac:dyDescent="0.3">
      <c r="H348" s="3"/>
    </row>
    <row r="349" spans="8:8" x14ac:dyDescent="0.3">
      <c r="H349" s="3"/>
    </row>
    <row r="350" spans="8:8" x14ac:dyDescent="0.3">
      <c r="H350" s="3"/>
    </row>
    <row r="351" spans="8:8" x14ac:dyDescent="0.3">
      <c r="H351" s="3"/>
    </row>
    <row r="352" spans="8:8" x14ac:dyDescent="0.3">
      <c r="H352" s="3"/>
    </row>
    <row r="353" spans="8:8" x14ac:dyDescent="0.3">
      <c r="H353" s="3"/>
    </row>
    <row r="354" spans="8:8" x14ac:dyDescent="0.3">
      <c r="H354" s="3"/>
    </row>
    <row r="355" spans="8:8" x14ac:dyDescent="0.3">
      <c r="H355" s="3"/>
    </row>
    <row r="356" spans="8:8" x14ac:dyDescent="0.3">
      <c r="H356" s="3"/>
    </row>
    <row r="357" spans="8:8" x14ac:dyDescent="0.3">
      <c r="H357" s="3"/>
    </row>
    <row r="358" spans="8:8" x14ac:dyDescent="0.3">
      <c r="H358" s="3"/>
    </row>
    <row r="359" spans="8:8" x14ac:dyDescent="0.3">
      <c r="H359" s="3"/>
    </row>
    <row r="360" spans="8:8" x14ac:dyDescent="0.3">
      <c r="H360" s="3"/>
    </row>
    <row r="361" spans="8:8" x14ac:dyDescent="0.3">
      <c r="H361" s="3"/>
    </row>
    <row r="362" spans="8:8" x14ac:dyDescent="0.3">
      <c r="H362" s="3"/>
    </row>
    <row r="363" spans="8:8" x14ac:dyDescent="0.3">
      <c r="H363" s="3"/>
    </row>
    <row r="364" spans="8:8" x14ac:dyDescent="0.3">
      <c r="H364" s="3"/>
    </row>
    <row r="365" spans="8:8" x14ac:dyDescent="0.3">
      <c r="H365" s="3"/>
    </row>
    <row r="366" spans="8:8" x14ac:dyDescent="0.3">
      <c r="H366" s="3"/>
    </row>
    <row r="367" spans="8:8" x14ac:dyDescent="0.3">
      <c r="H367" s="3"/>
    </row>
    <row r="368" spans="8:8" x14ac:dyDescent="0.3">
      <c r="H368" s="3"/>
    </row>
    <row r="369" spans="8:8" x14ac:dyDescent="0.3">
      <c r="H369" s="3"/>
    </row>
    <row r="370" spans="8:8" x14ac:dyDescent="0.3">
      <c r="H370" s="3"/>
    </row>
    <row r="371" spans="8:8" x14ac:dyDescent="0.3">
      <c r="H371" s="3"/>
    </row>
    <row r="372" spans="8:8" x14ac:dyDescent="0.3">
      <c r="H372" s="3"/>
    </row>
    <row r="373" spans="8:8" x14ac:dyDescent="0.3">
      <c r="H373" s="3"/>
    </row>
    <row r="374" spans="8:8" x14ac:dyDescent="0.3">
      <c r="H374" s="3"/>
    </row>
    <row r="375" spans="8:8" x14ac:dyDescent="0.3">
      <c r="H375" s="3"/>
    </row>
    <row r="376" spans="8:8" x14ac:dyDescent="0.3">
      <c r="H376" s="3"/>
    </row>
    <row r="377" spans="8:8" x14ac:dyDescent="0.3">
      <c r="H377" s="3"/>
    </row>
    <row r="378" spans="8:8" x14ac:dyDescent="0.3">
      <c r="H378" s="3"/>
    </row>
    <row r="379" spans="8:8" x14ac:dyDescent="0.3">
      <c r="H379" s="3"/>
    </row>
    <row r="380" spans="8:8" x14ac:dyDescent="0.3">
      <c r="H380" s="3"/>
    </row>
    <row r="381" spans="8:8" x14ac:dyDescent="0.3">
      <c r="H381" s="3"/>
    </row>
    <row r="382" spans="8:8" x14ac:dyDescent="0.3">
      <c r="H382" s="3"/>
    </row>
    <row r="383" spans="8:8" x14ac:dyDescent="0.3">
      <c r="H383" s="3"/>
    </row>
    <row r="384" spans="8:8" x14ac:dyDescent="0.3">
      <c r="H384" s="3"/>
    </row>
    <row r="385" spans="8:8" x14ac:dyDescent="0.3">
      <c r="H385" s="3"/>
    </row>
    <row r="386" spans="8:8" x14ac:dyDescent="0.3">
      <c r="H386" s="3"/>
    </row>
    <row r="387" spans="8:8" x14ac:dyDescent="0.3">
      <c r="H387" s="3"/>
    </row>
    <row r="388" spans="8:8" x14ac:dyDescent="0.3">
      <c r="H388" s="3"/>
    </row>
    <row r="389" spans="8:8" x14ac:dyDescent="0.3">
      <c r="H389" s="3"/>
    </row>
    <row r="390" spans="8:8" x14ac:dyDescent="0.3">
      <c r="H390" s="3"/>
    </row>
    <row r="391" spans="8:8" x14ac:dyDescent="0.3">
      <c r="H391" s="3"/>
    </row>
    <row r="392" spans="8:8" x14ac:dyDescent="0.3">
      <c r="H392" s="3"/>
    </row>
    <row r="393" spans="8:8" x14ac:dyDescent="0.3">
      <c r="H393" s="3"/>
    </row>
    <row r="394" spans="8:8" x14ac:dyDescent="0.3">
      <c r="H394" s="3"/>
    </row>
    <row r="395" spans="8:8" x14ac:dyDescent="0.3">
      <c r="H395" s="3"/>
    </row>
    <row r="396" spans="8:8" x14ac:dyDescent="0.3">
      <c r="H396" s="3"/>
    </row>
    <row r="397" spans="8:8" x14ac:dyDescent="0.3">
      <c r="H397" s="3"/>
    </row>
    <row r="398" spans="8:8" x14ac:dyDescent="0.3">
      <c r="H398" s="3"/>
    </row>
    <row r="399" spans="8:8" x14ac:dyDescent="0.3">
      <c r="H399" s="3"/>
    </row>
    <row r="400" spans="8:8" x14ac:dyDescent="0.3">
      <c r="H400" s="3"/>
    </row>
    <row r="401" spans="8:8" x14ac:dyDescent="0.3">
      <c r="H401" s="3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324403-189A-48F2-BDE0-8B25DE80CA72}">
  <dimension ref="A1:H9"/>
  <sheetViews>
    <sheetView workbookViewId="0">
      <selection activeCell="E16" sqref="E16"/>
    </sheetView>
  </sheetViews>
  <sheetFormatPr defaultRowHeight="14.4" x14ac:dyDescent="0.3"/>
  <cols>
    <col min="1" max="1" width="28.5546875" bestFit="1" customWidth="1"/>
    <col min="2" max="2" width="7.77734375" bestFit="1" customWidth="1"/>
    <col min="3" max="4" width="11.21875" bestFit="1" customWidth="1"/>
    <col min="5" max="5" width="15.88671875" bestFit="1" customWidth="1"/>
    <col min="6" max="7" width="10.21875" bestFit="1" customWidth="1"/>
    <col min="8" max="8" width="12.6640625" bestFit="1" customWidth="1"/>
  </cols>
  <sheetData>
    <row r="1" spans="1:8" x14ac:dyDescent="0.3">
      <c r="D1">
        <v>330.89</v>
      </c>
      <c r="E1">
        <v>0.18240000000000001</v>
      </c>
      <c r="F1">
        <v>7.6499999999999999E-2</v>
      </c>
      <c r="G1">
        <v>0.02</v>
      </c>
    </row>
    <row r="2" spans="1:8" s="26" customFormat="1" x14ac:dyDescent="0.3">
      <c r="A2" s="30" t="s">
        <v>62</v>
      </c>
      <c r="B2" s="30" t="s">
        <v>19</v>
      </c>
      <c r="C2" s="30" t="s">
        <v>24</v>
      </c>
      <c r="D2" s="30" t="s">
        <v>20</v>
      </c>
      <c r="E2" s="30" t="s">
        <v>21</v>
      </c>
      <c r="F2" s="30" t="s">
        <v>22</v>
      </c>
      <c r="G2" s="30" t="s">
        <v>23</v>
      </c>
      <c r="H2" s="30" t="s">
        <v>25</v>
      </c>
    </row>
    <row r="3" spans="1:8" x14ac:dyDescent="0.3">
      <c r="A3" s="7" t="s">
        <v>17</v>
      </c>
      <c r="B3" s="7">
        <f>31.76*1.1</f>
        <v>34.936000000000007</v>
      </c>
      <c r="C3" s="7">
        <f t="shared" ref="C3:C5" si="0">B3*2088</f>
        <v>72946.368000000017</v>
      </c>
      <c r="D3" s="7">
        <f>D1*26</f>
        <v>8603.14</v>
      </c>
      <c r="E3" s="7">
        <f>C3*E1</f>
        <v>13305.417523200003</v>
      </c>
      <c r="F3" s="7">
        <f>C3*F1</f>
        <v>5580.3971520000014</v>
      </c>
      <c r="G3" s="7">
        <f>C3*G1</f>
        <v>1458.9273600000004</v>
      </c>
      <c r="H3" s="30">
        <f>SUM(C3:G3)</f>
        <v>101894.25003520002</v>
      </c>
    </row>
    <row r="4" spans="1:8" x14ac:dyDescent="0.3">
      <c r="A4" s="7" t="s">
        <v>18</v>
      </c>
      <c r="B4" s="7">
        <f>25.1*1.1</f>
        <v>27.610000000000003</v>
      </c>
      <c r="C4" s="7">
        <f t="shared" si="0"/>
        <v>57649.680000000008</v>
      </c>
      <c r="D4" s="7">
        <v>8603.14</v>
      </c>
      <c r="E4" s="7">
        <f>C4*E1</f>
        <v>10515.301632000002</v>
      </c>
      <c r="F4" s="7">
        <f>C4*F1</f>
        <v>4410.2005200000003</v>
      </c>
      <c r="G4" s="7">
        <f>C4*G1</f>
        <v>1152.9936000000002</v>
      </c>
      <c r="H4" s="30">
        <f t="shared" ref="H4:H6" si="1">SUM(C4:G4)</f>
        <v>82331.31575200001</v>
      </c>
    </row>
    <row r="5" spans="1:8" x14ac:dyDescent="0.3">
      <c r="A5" s="7" t="s">
        <v>18</v>
      </c>
      <c r="B5" s="7">
        <f>25.1*1.1</f>
        <v>27.610000000000003</v>
      </c>
      <c r="C5" s="7">
        <f t="shared" si="0"/>
        <v>57649.680000000008</v>
      </c>
      <c r="D5" s="7">
        <v>8603.14</v>
      </c>
      <c r="E5" s="7">
        <f>C5*E1</f>
        <v>10515.301632000002</v>
      </c>
      <c r="F5" s="7">
        <f>C5*F1</f>
        <v>4410.2005200000003</v>
      </c>
      <c r="G5" s="7">
        <f>C5*G1</f>
        <v>1152.9936000000002</v>
      </c>
      <c r="H5" s="30">
        <f t="shared" si="1"/>
        <v>82331.31575200001</v>
      </c>
    </row>
    <row r="6" spans="1:8" x14ac:dyDescent="0.3">
      <c r="A6" s="7" t="s">
        <v>26</v>
      </c>
      <c r="B6" s="7">
        <f>22.54*1.1</f>
        <v>24.794</v>
      </c>
      <c r="C6" s="7">
        <f>B6*2088*0.5</f>
        <v>25884.936000000002</v>
      </c>
      <c r="D6" s="7">
        <v>8603.14</v>
      </c>
      <c r="E6" s="7">
        <f>C6*E1</f>
        <v>4721.4123264000009</v>
      </c>
      <c r="F6" s="7">
        <f>C6*F1</f>
        <v>1980.1976040000002</v>
      </c>
      <c r="G6" s="7">
        <f>C6*G1</f>
        <v>517.69872000000009</v>
      </c>
      <c r="H6" s="30">
        <f t="shared" si="1"/>
        <v>41707.384650400003</v>
      </c>
    </row>
    <row r="7" spans="1:8" x14ac:dyDescent="0.3">
      <c r="B7" s="31"/>
      <c r="C7" s="31"/>
      <c r="D7" s="31"/>
      <c r="E7" s="36" t="s">
        <v>63</v>
      </c>
      <c r="F7" s="37"/>
      <c r="G7" s="38"/>
      <c r="H7" s="30">
        <f>SUM(H3:H6)</f>
        <v>308264.26618960005</v>
      </c>
    </row>
    <row r="9" spans="1:8" x14ac:dyDescent="0.3">
      <c r="A9" s="22"/>
      <c r="H9" s="21"/>
    </row>
  </sheetData>
  <mergeCells count="1">
    <mergeCell ref="E7:G7"/>
  </mergeCells>
  <pageMargins left="0.7" right="0.7" top="0.75" bottom="0.75" header="0.3" footer="0.3"/>
  <pageSetup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31D0FC-9A85-4D37-AEC4-DDC3DFF28417}">
  <dimension ref="A1:F4"/>
  <sheetViews>
    <sheetView workbookViewId="0">
      <selection activeCell="D23" sqref="D23"/>
    </sheetView>
  </sheetViews>
  <sheetFormatPr defaultRowHeight="14.4" x14ac:dyDescent="0.3"/>
  <cols>
    <col min="1" max="1" width="18.77734375" bestFit="1" customWidth="1"/>
    <col min="2" max="2" width="14.77734375" customWidth="1"/>
    <col min="3" max="3" width="13.5546875" customWidth="1"/>
    <col min="4" max="5" width="16.44140625" customWidth="1"/>
    <col min="6" max="6" width="14.88671875" customWidth="1"/>
  </cols>
  <sheetData>
    <row r="1" spans="1:6" ht="43.2" x14ac:dyDescent="0.3">
      <c r="A1" s="27" t="s">
        <v>61</v>
      </c>
      <c r="B1" s="16" t="s">
        <v>34</v>
      </c>
      <c r="C1" s="16" t="s">
        <v>40</v>
      </c>
      <c r="D1" s="16" t="s">
        <v>37</v>
      </c>
      <c r="E1" s="16" t="s">
        <v>38</v>
      </c>
      <c r="F1" s="16" t="s">
        <v>39</v>
      </c>
    </row>
    <row r="2" spans="1:6" x14ac:dyDescent="0.3">
      <c r="A2" s="6" t="s">
        <v>10</v>
      </c>
      <c r="B2" s="7">
        <v>4500</v>
      </c>
      <c r="C2" s="7">
        <v>4500</v>
      </c>
      <c r="D2" s="18">
        <v>4500</v>
      </c>
      <c r="E2" s="7">
        <v>4500</v>
      </c>
      <c r="F2" s="7">
        <v>4500</v>
      </c>
    </row>
    <row r="3" spans="1:6" x14ac:dyDescent="0.3">
      <c r="A3" s="6" t="s">
        <v>11</v>
      </c>
      <c r="B3" s="7">
        <v>3000</v>
      </c>
      <c r="C3" s="7">
        <v>6000</v>
      </c>
      <c r="D3" s="18">
        <v>6000</v>
      </c>
      <c r="E3" s="7">
        <v>6000</v>
      </c>
      <c r="F3" s="7">
        <v>3000</v>
      </c>
    </row>
    <row r="4" spans="1:6" x14ac:dyDescent="0.3">
      <c r="A4" s="29" t="s">
        <v>64</v>
      </c>
      <c r="B4" s="28">
        <f>SUM(B2:B3)</f>
        <v>7500</v>
      </c>
      <c r="C4" s="28">
        <f t="shared" ref="C4:F4" si="0">SUM(C2:C3)</f>
        <v>10500</v>
      </c>
      <c r="D4" s="28">
        <f t="shared" si="0"/>
        <v>10500</v>
      </c>
      <c r="E4" s="28">
        <f t="shared" si="0"/>
        <v>10500</v>
      </c>
      <c r="F4" s="28">
        <f t="shared" si="0"/>
        <v>7500</v>
      </c>
    </row>
  </sheetData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B87E05-260A-42FC-9757-83A7743FE9EB}">
  <dimension ref="A1:G4"/>
  <sheetViews>
    <sheetView workbookViewId="0">
      <selection activeCell="D12" sqref="D12"/>
    </sheetView>
  </sheetViews>
  <sheetFormatPr defaultRowHeight="14.4" x14ac:dyDescent="0.3"/>
  <cols>
    <col min="1" max="1" width="19.44140625" bestFit="1" customWidth="1"/>
    <col min="2" max="2" width="13.44140625" customWidth="1"/>
    <col min="3" max="3" width="13.44140625" bestFit="1" customWidth="1"/>
    <col min="4" max="4" width="15.44140625" customWidth="1"/>
    <col min="5" max="5" width="14.88671875" customWidth="1"/>
    <col min="6" max="6" width="16.21875" customWidth="1"/>
    <col min="7" max="7" width="19.88671875" customWidth="1"/>
  </cols>
  <sheetData>
    <row r="1" spans="1:7" ht="28.8" x14ac:dyDescent="0.3">
      <c r="A1" s="27" t="s">
        <v>61</v>
      </c>
      <c r="B1" s="16" t="s">
        <v>34</v>
      </c>
      <c r="C1" s="16" t="s">
        <v>40</v>
      </c>
      <c r="D1" s="16" t="s">
        <v>37</v>
      </c>
      <c r="E1" s="16" t="s">
        <v>38</v>
      </c>
      <c r="F1" s="16" t="s">
        <v>39</v>
      </c>
      <c r="G1" s="32" t="s">
        <v>65</v>
      </c>
    </row>
    <row r="2" spans="1:7" ht="28.8" x14ac:dyDescent="0.3">
      <c r="A2" s="8" t="s">
        <v>4</v>
      </c>
      <c r="B2" s="7">
        <f>(2118*4)*1.1</f>
        <v>9319.2000000000007</v>
      </c>
      <c r="C2" s="7">
        <v>0</v>
      </c>
      <c r="D2" s="18">
        <v>0</v>
      </c>
      <c r="E2" s="7">
        <v>0</v>
      </c>
      <c r="F2" s="7">
        <v>0</v>
      </c>
      <c r="G2" s="8"/>
    </row>
    <row r="3" spans="1:7" ht="43.2" x14ac:dyDescent="0.3">
      <c r="A3" s="8" t="s">
        <v>27</v>
      </c>
      <c r="B3" s="7">
        <v>2500</v>
      </c>
      <c r="C3" s="7">
        <v>2500</v>
      </c>
      <c r="D3" s="18">
        <v>2500</v>
      </c>
      <c r="E3" s="7">
        <v>2500</v>
      </c>
      <c r="F3" s="7">
        <v>2500</v>
      </c>
      <c r="G3" s="8" t="s">
        <v>28</v>
      </c>
    </row>
    <row r="4" spans="1:7" x14ac:dyDescent="0.3">
      <c r="A4" s="29" t="s">
        <v>67</v>
      </c>
      <c r="B4" s="33">
        <f>SUM(B2:B3)</f>
        <v>11819.2</v>
      </c>
      <c r="C4" s="33">
        <f t="shared" ref="C4:F4" si="0">SUM(C2:C3)</f>
        <v>2500</v>
      </c>
      <c r="D4" s="33">
        <f t="shared" si="0"/>
        <v>2500</v>
      </c>
      <c r="E4" s="33">
        <f t="shared" si="0"/>
        <v>2500</v>
      </c>
      <c r="F4" s="33">
        <f t="shared" si="0"/>
        <v>2500</v>
      </c>
    </row>
  </sheetData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B5052B-A242-44F2-8CAE-7B46A1880A30}">
  <dimension ref="A1:G2"/>
  <sheetViews>
    <sheetView workbookViewId="0"/>
  </sheetViews>
  <sheetFormatPr defaultRowHeight="14.4" x14ac:dyDescent="0.3"/>
  <cols>
    <col min="1" max="1" width="19.44140625" bestFit="1" customWidth="1"/>
    <col min="2" max="2" width="13.44140625" customWidth="1"/>
    <col min="3" max="3" width="13.44140625" bestFit="1" customWidth="1"/>
    <col min="4" max="4" width="15.44140625" customWidth="1"/>
    <col min="5" max="5" width="14.88671875" customWidth="1"/>
    <col min="6" max="6" width="16.21875" customWidth="1"/>
    <col min="7" max="7" width="19.88671875" customWidth="1"/>
  </cols>
  <sheetData>
    <row r="1" spans="1:7" ht="28.8" x14ac:dyDescent="0.3">
      <c r="A1" s="27" t="s">
        <v>61</v>
      </c>
      <c r="B1" s="16" t="s">
        <v>34</v>
      </c>
      <c r="C1" s="16" t="s">
        <v>40</v>
      </c>
      <c r="D1" s="16" t="s">
        <v>37</v>
      </c>
      <c r="E1" s="16" t="s">
        <v>38</v>
      </c>
      <c r="F1" s="16" t="s">
        <v>39</v>
      </c>
      <c r="G1" s="32" t="s">
        <v>65</v>
      </c>
    </row>
    <row r="2" spans="1:7" ht="57.6" x14ac:dyDescent="0.3">
      <c r="A2" s="8" t="s">
        <v>7</v>
      </c>
      <c r="B2" s="7">
        <v>2000</v>
      </c>
      <c r="C2" s="7">
        <v>2000</v>
      </c>
      <c r="D2" s="18">
        <v>2000</v>
      </c>
      <c r="E2" s="7">
        <v>2000</v>
      </c>
      <c r="F2" s="7">
        <v>500</v>
      </c>
      <c r="G2" s="8" t="s">
        <v>54</v>
      </c>
    </row>
  </sheetData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9D8BC8-EEE1-4967-A545-157D1F57AE9A}">
  <dimension ref="A1:F15"/>
  <sheetViews>
    <sheetView workbookViewId="0"/>
  </sheetViews>
  <sheetFormatPr defaultRowHeight="14.4" x14ac:dyDescent="0.3"/>
  <cols>
    <col min="1" max="1" width="33.6640625" customWidth="1"/>
    <col min="2" max="2" width="18" customWidth="1"/>
    <col min="3" max="3" width="14.44140625" customWidth="1"/>
    <col min="4" max="4" width="15.109375" customWidth="1"/>
    <col min="5" max="5" width="19.5546875" customWidth="1"/>
    <col min="6" max="6" width="15" customWidth="1"/>
  </cols>
  <sheetData>
    <row r="1" spans="1:6" ht="28.8" x14ac:dyDescent="0.3">
      <c r="A1" s="4" t="s">
        <v>44</v>
      </c>
      <c r="B1" s="16" t="s">
        <v>34</v>
      </c>
      <c r="C1" s="16" t="s">
        <v>40</v>
      </c>
      <c r="D1" s="16" t="s">
        <v>37</v>
      </c>
      <c r="E1" s="16" t="s">
        <v>38</v>
      </c>
      <c r="F1" s="16" t="s">
        <v>39</v>
      </c>
    </row>
    <row r="2" spans="1:6" x14ac:dyDescent="0.3">
      <c r="A2" s="6" t="s">
        <v>45</v>
      </c>
      <c r="B2" s="7">
        <v>1000</v>
      </c>
      <c r="C2" s="7">
        <v>1000</v>
      </c>
      <c r="D2" s="7"/>
      <c r="E2" s="7"/>
      <c r="F2" s="7"/>
    </row>
    <row r="3" spans="1:6" x14ac:dyDescent="0.3">
      <c r="A3" s="6" t="s">
        <v>46</v>
      </c>
      <c r="B3" s="7">
        <v>25000</v>
      </c>
      <c r="C3" s="7"/>
      <c r="D3" s="7"/>
      <c r="E3" s="7"/>
      <c r="F3" s="7"/>
    </row>
    <row r="4" spans="1:6" ht="28.8" x14ac:dyDescent="0.3">
      <c r="A4" s="8" t="s">
        <v>47</v>
      </c>
      <c r="B4" s="7">
        <v>24000</v>
      </c>
      <c r="C4" s="7"/>
      <c r="D4" s="7"/>
      <c r="E4" s="7"/>
      <c r="F4" s="7"/>
    </row>
    <row r="5" spans="1:6" ht="28.8" x14ac:dyDescent="0.3">
      <c r="A5" s="24" t="s">
        <v>48</v>
      </c>
      <c r="B5" s="7"/>
      <c r="C5" s="7">
        <v>1187000</v>
      </c>
      <c r="D5" s="7"/>
      <c r="E5" s="7"/>
      <c r="F5" s="7"/>
    </row>
    <row r="6" spans="1:6" ht="28.8" x14ac:dyDescent="0.3">
      <c r="A6" s="24" t="s">
        <v>49</v>
      </c>
      <c r="B6" s="7"/>
      <c r="C6" s="7">
        <v>1187000</v>
      </c>
      <c r="D6" s="7"/>
      <c r="E6" s="7"/>
      <c r="F6" s="7"/>
    </row>
    <row r="7" spans="1:6" ht="43.2" x14ac:dyDescent="0.3">
      <c r="A7" s="24" t="s">
        <v>50</v>
      </c>
      <c r="B7" s="7"/>
      <c r="C7" s="7"/>
      <c r="D7" s="7">
        <v>3375000</v>
      </c>
      <c r="E7" s="7">
        <v>3875000</v>
      </c>
      <c r="F7" s="7">
        <v>3875000</v>
      </c>
    </row>
    <row r="8" spans="1:6" x14ac:dyDescent="0.3">
      <c r="A8" s="24" t="s">
        <v>51</v>
      </c>
      <c r="B8" s="7"/>
      <c r="C8" s="7">
        <v>25000</v>
      </c>
      <c r="D8" s="7">
        <v>25000</v>
      </c>
      <c r="E8" s="7">
        <v>25000</v>
      </c>
      <c r="F8" s="7">
        <v>25000</v>
      </c>
    </row>
    <row r="9" spans="1:6" ht="28.8" x14ac:dyDescent="0.3">
      <c r="A9" s="24" t="s">
        <v>52</v>
      </c>
      <c r="B9" s="7">
        <v>50000</v>
      </c>
      <c r="C9" s="7">
        <v>100000</v>
      </c>
      <c r="D9" s="7">
        <v>100000</v>
      </c>
      <c r="E9" s="7">
        <v>100000</v>
      </c>
      <c r="F9" s="7">
        <v>100000</v>
      </c>
    </row>
    <row r="10" spans="1:6" x14ac:dyDescent="0.3">
      <c r="A10" s="25" t="s">
        <v>53</v>
      </c>
      <c r="B10" s="7">
        <f>SUM(B2:B9)</f>
        <v>100000</v>
      </c>
      <c r="C10" s="7">
        <f t="shared" ref="C10:F10" si="0">SUM(C2:C9)</f>
        <v>2500000</v>
      </c>
      <c r="D10" s="7">
        <f t="shared" si="0"/>
        <v>3500000</v>
      </c>
      <c r="E10" s="7">
        <f t="shared" si="0"/>
        <v>4000000</v>
      </c>
      <c r="F10" s="7">
        <f t="shared" si="0"/>
        <v>4000000</v>
      </c>
    </row>
    <row r="14" spans="1:6" x14ac:dyDescent="0.3">
      <c r="C14" s="21"/>
    </row>
    <row r="15" spans="1:6" x14ac:dyDescent="0.3">
      <c r="C15" s="21"/>
    </row>
  </sheetData>
  <pageMargins left="0.7" right="0.7" top="0.75" bottom="0.75" header="0.3" footer="0.3"/>
  <pageSetup orientation="portrait" horizontalDpi="1200" verticalDpi="120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922A8D-F051-4728-BFE9-D32314DE7D4D}">
  <dimension ref="A1:F8"/>
  <sheetViews>
    <sheetView workbookViewId="0">
      <selection activeCell="B24" sqref="B24"/>
    </sheetView>
  </sheetViews>
  <sheetFormatPr defaultRowHeight="14.4" x14ac:dyDescent="0.3"/>
  <cols>
    <col min="1" max="1" width="19.44140625" bestFit="1" customWidth="1"/>
    <col min="2" max="2" width="18" customWidth="1"/>
    <col min="3" max="3" width="14.44140625" customWidth="1"/>
    <col min="4" max="4" width="15.109375" customWidth="1"/>
    <col min="5" max="5" width="19.5546875" customWidth="1"/>
    <col min="6" max="6" width="15" customWidth="1"/>
  </cols>
  <sheetData>
    <row r="1" spans="1:6" ht="28.8" x14ac:dyDescent="0.3">
      <c r="A1" s="27" t="s">
        <v>61</v>
      </c>
      <c r="B1" s="16" t="s">
        <v>34</v>
      </c>
      <c r="C1" s="16" t="s">
        <v>40</v>
      </c>
      <c r="D1" s="16" t="s">
        <v>37</v>
      </c>
      <c r="E1" s="16" t="s">
        <v>38</v>
      </c>
      <c r="F1" s="16" t="s">
        <v>39</v>
      </c>
    </row>
    <row r="2" spans="1:6" x14ac:dyDescent="0.3">
      <c r="A2" s="6" t="s">
        <v>5</v>
      </c>
      <c r="B2" s="7">
        <v>1500</v>
      </c>
      <c r="C2" s="7">
        <v>1500</v>
      </c>
      <c r="D2" s="18">
        <v>1500</v>
      </c>
      <c r="E2" s="7">
        <v>1500</v>
      </c>
      <c r="F2" s="7">
        <v>1500</v>
      </c>
    </row>
    <row r="3" spans="1:6" x14ac:dyDescent="0.3">
      <c r="A3" s="6" t="s">
        <v>8</v>
      </c>
      <c r="B3" s="7"/>
      <c r="C3" s="7"/>
      <c r="D3" s="18"/>
      <c r="E3" s="7"/>
      <c r="F3" s="6"/>
    </row>
    <row r="4" spans="1:6" x14ac:dyDescent="0.3">
      <c r="A4" s="6" t="s">
        <v>9</v>
      </c>
      <c r="B4" s="7">
        <v>3000</v>
      </c>
      <c r="C4" s="7">
        <v>3000</v>
      </c>
      <c r="D4" s="18">
        <v>3000</v>
      </c>
      <c r="E4" s="7">
        <v>1500</v>
      </c>
      <c r="F4" s="7">
        <v>1500</v>
      </c>
    </row>
    <row r="5" spans="1:6" x14ac:dyDescent="0.3">
      <c r="A5" s="6" t="s">
        <v>10</v>
      </c>
      <c r="B5" s="7">
        <v>4500</v>
      </c>
      <c r="C5" s="7">
        <v>4500</v>
      </c>
      <c r="D5" s="18">
        <v>4500</v>
      </c>
      <c r="E5" s="7">
        <v>4500</v>
      </c>
      <c r="F5" s="7">
        <v>4500</v>
      </c>
    </row>
    <row r="6" spans="1:6" x14ac:dyDescent="0.3">
      <c r="A6" s="6" t="s">
        <v>11</v>
      </c>
      <c r="B6" s="7">
        <v>3000</v>
      </c>
      <c r="C6" s="7">
        <v>6000</v>
      </c>
      <c r="D6" s="18">
        <v>6000</v>
      </c>
      <c r="E6" s="7">
        <v>6000</v>
      </c>
      <c r="F6" s="7">
        <v>3000</v>
      </c>
    </row>
    <row r="7" spans="1:6" x14ac:dyDescent="0.3">
      <c r="A7" s="6" t="s">
        <v>12</v>
      </c>
      <c r="B7" s="7">
        <v>2000</v>
      </c>
      <c r="C7" s="7">
        <v>2000</v>
      </c>
      <c r="D7" s="18">
        <v>5000</v>
      </c>
      <c r="E7" s="7">
        <v>5000</v>
      </c>
      <c r="F7" s="7">
        <v>2000</v>
      </c>
    </row>
    <row r="8" spans="1:6" x14ac:dyDescent="0.3">
      <c r="A8" s="34" t="s">
        <v>68</v>
      </c>
      <c r="B8" s="33">
        <f>SUM(B2:B7)</f>
        <v>14000</v>
      </c>
      <c r="C8" s="33">
        <f t="shared" ref="C8:F8" si="0">SUM(C2:C7)</f>
        <v>17000</v>
      </c>
      <c r="D8" s="33">
        <f t="shared" si="0"/>
        <v>20000</v>
      </c>
      <c r="E8" s="33">
        <f t="shared" si="0"/>
        <v>18500</v>
      </c>
      <c r="F8" s="33">
        <f t="shared" si="0"/>
        <v>12500</v>
      </c>
    </row>
  </sheetData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F9FE2-A566-40DF-AB24-9D831B0CE183}">
  <dimension ref="A1:F16"/>
  <sheetViews>
    <sheetView workbookViewId="0">
      <selection activeCell="D23" sqref="D23"/>
    </sheetView>
  </sheetViews>
  <sheetFormatPr defaultRowHeight="14.4" x14ac:dyDescent="0.3"/>
  <cols>
    <col min="1" max="1" width="24.109375" bestFit="1" customWidth="1"/>
    <col min="2" max="2" width="13.44140625" customWidth="1"/>
    <col min="3" max="3" width="13.44140625" bestFit="1" customWidth="1"/>
    <col min="4" max="4" width="15.44140625" customWidth="1"/>
    <col min="5" max="5" width="14.88671875" customWidth="1"/>
    <col min="6" max="6" width="16.21875" customWidth="1"/>
  </cols>
  <sheetData>
    <row r="1" spans="1:6" ht="28.8" x14ac:dyDescent="0.3">
      <c r="A1" s="27" t="s">
        <v>61</v>
      </c>
      <c r="B1" s="16" t="s">
        <v>34</v>
      </c>
      <c r="C1" s="16" t="s">
        <v>40</v>
      </c>
      <c r="D1" s="16" t="s">
        <v>37</v>
      </c>
      <c r="E1" s="16" t="s">
        <v>38</v>
      </c>
      <c r="F1" s="16" t="s">
        <v>39</v>
      </c>
    </row>
    <row r="2" spans="1:6" x14ac:dyDescent="0.3">
      <c r="A2" s="6" t="s">
        <v>69</v>
      </c>
      <c r="B2" s="6"/>
      <c r="C2" s="6"/>
      <c r="D2" s="6"/>
      <c r="E2" s="6"/>
      <c r="F2" s="6"/>
    </row>
    <row r="3" spans="1:6" x14ac:dyDescent="0.3">
      <c r="A3" s="6" t="s">
        <v>56</v>
      </c>
      <c r="B3" s="7"/>
      <c r="C3" s="7"/>
      <c r="D3" s="7"/>
      <c r="E3" s="7"/>
      <c r="F3" s="7"/>
    </row>
    <row r="4" spans="1:6" x14ac:dyDescent="0.3">
      <c r="A4" s="6"/>
      <c r="B4" s="6"/>
      <c r="C4" s="6"/>
      <c r="D4" s="6"/>
      <c r="E4" s="6"/>
      <c r="F4" s="6"/>
    </row>
    <row r="5" spans="1:6" x14ac:dyDescent="0.3">
      <c r="A5" s="6"/>
      <c r="B5" s="6"/>
      <c r="C5" s="6"/>
      <c r="D5" s="6"/>
      <c r="E5" s="6"/>
      <c r="F5" s="6"/>
    </row>
    <row r="6" spans="1:6" x14ac:dyDescent="0.3">
      <c r="A6" s="6"/>
      <c r="B6" s="6"/>
      <c r="C6" s="6"/>
      <c r="D6" s="6"/>
      <c r="E6" s="6"/>
      <c r="F6" s="6"/>
    </row>
    <row r="7" spans="1:6" x14ac:dyDescent="0.3">
      <c r="A7" s="6"/>
      <c r="B7" s="6"/>
      <c r="C7" s="6"/>
      <c r="D7" s="6"/>
      <c r="E7" s="6"/>
      <c r="F7" s="6"/>
    </row>
    <row r="8" spans="1:6" x14ac:dyDescent="0.3">
      <c r="A8" s="6"/>
      <c r="B8" s="6"/>
      <c r="C8" s="6"/>
      <c r="D8" s="6"/>
      <c r="E8" s="6"/>
      <c r="F8" s="6"/>
    </row>
    <row r="9" spans="1:6" x14ac:dyDescent="0.3">
      <c r="A9" s="6"/>
      <c r="B9" s="6"/>
      <c r="C9" s="6"/>
      <c r="D9" s="6"/>
      <c r="E9" s="6"/>
      <c r="F9" s="6"/>
    </row>
    <row r="10" spans="1:6" x14ac:dyDescent="0.3">
      <c r="A10" s="6"/>
      <c r="B10" s="6"/>
      <c r="C10" s="6"/>
      <c r="D10" s="6"/>
      <c r="E10" s="6"/>
      <c r="F10" s="6"/>
    </row>
    <row r="11" spans="1:6" x14ac:dyDescent="0.3">
      <c r="A11" s="6"/>
      <c r="B11" s="6"/>
      <c r="C11" s="6"/>
      <c r="D11" s="6"/>
      <c r="E11" s="6"/>
      <c r="F11" s="6"/>
    </row>
    <row r="12" spans="1:6" x14ac:dyDescent="0.3">
      <c r="A12" s="6"/>
      <c r="B12" s="6"/>
      <c r="C12" s="6"/>
      <c r="D12" s="6"/>
      <c r="E12" s="6"/>
      <c r="F12" s="6"/>
    </row>
    <row r="13" spans="1:6" x14ac:dyDescent="0.3">
      <c r="A13" s="6"/>
      <c r="B13" s="6"/>
      <c r="C13" s="6"/>
      <c r="D13" s="6"/>
      <c r="E13" s="6"/>
      <c r="F13" s="6"/>
    </row>
    <row r="14" spans="1:6" x14ac:dyDescent="0.3">
      <c r="A14" s="6"/>
      <c r="B14" s="6"/>
      <c r="C14" s="6"/>
      <c r="D14" s="6"/>
      <c r="E14" s="6"/>
      <c r="F14" s="6"/>
    </row>
    <row r="15" spans="1:6" x14ac:dyDescent="0.3">
      <c r="A15" s="6" t="s">
        <v>71</v>
      </c>
      <c r="B15" s="35">
        <v>0.1</v>
      </c>
      <c r="C15" s="35">
        <v>0.1</v>
      </c>
      <c r="D15" s="35">
        <v>0.1</v>
      </c>
      <c r="E15" s="35">
        <v>0.1</v>
      </c>
      <c r="F15" s="35">
        <v>0.1</v>
      </c>
    </row>
    <row r="16" spans="1:6" x14ac:dyDescent="0.3">
      <c r="A16" s="6" t="s">
        <v>70</v>
      </c>
      <c r="B16" s="7">
        <f>SUM(B3:B14)*B15</f>
        <v>0</v>
      </c>
      <c r="C16" s="7">
        <f t="shared" ref="C16:F16" si="0">SUM(C3:C14)*C15</f>
        <v>0</v>
      </c>
      <c r="D16" s="7">
        <f t="shared" si="0"/>
        <v>0</v>
      </c>
      <c r="E16" s="7">
        <f t="shared" si="0"/>
        <v>0</v>
      </c>
      <c r="F16" s="7">
        <f t="shared" si="0"/>
        <v>0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Roll-Up</vt:lpstr>
      <vt:lpstr>Proposed Expenses</vt:lpstr>
      <vt:lpstr>Personnel and Fringe</vt:lpstr>
      <vt:lpstr>Travel</vt:lpstr>
      <vt:lpstr>Equipment</vt:lpstr>
      <vt:lpstr>Supplies</vt:lpstr>
      <vt:lpstr>Contractual</vt:lpstr>
      <vt:lpstr>Other</vt:lpstr>
      <vt:lpstr>Indirect Costs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Yolanda Montoya-Cordova</dc:creator>
  <cp:lastModifiedBy>Sean Noonen</cp:lastModifiedBy>
  <dcterms:created xsi:type="dcterms:W3CDTF">2021-11-29T21:18:45Z</dcterms:created>
  <dcterms:modified xsi:type="dcterms:W3CDTF">2022-02-08T19:21:18Z</dcterms:modified>
</cp:coreProperties>
</file>