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Q:\Simon\Projections\"/>
    </mc:Choice>
  </mc:AlternateContent>
  <xr:revisionPtr revIDLastSave="0" documentId="13_ncr:1_{2F01EC3C-94F9-4D42-A53F-6742251D649C}" xr6:coauthVersionLast="47" xr6:coauthVersionMax="47" xr10:uidLastSave="{00000000-0000-0000-0000-000000000000}"/>
  <bookViews>
    <workbookView xWindow="57480" yWindow="-120" windowWidth="29040" windowHeight="17520" tabRatio="792" activeTab="3" xr2:uid="{00000000-000D-0000-FFFF-FFFF00000000}"/>
  </bookViews>
  <sheets>
    <sheet name="Cover" sheetId="1" r:id="rId1"/>
    <sheet name="Category" sheetId="29" r:id="rId2"/>
    <sheet name="Detail General Fund Transfers" sheetId="15" r:id="rId3"/>
    <sheet name="Salary Projections General Fund" sheetId="38" r:id="rId4"/>
    <sheet name="Detail Other Transfers" sheetId="39" r:id="rId5"/>
    <sheet name="Salary Projections Other Transf" sheetId="37" r:id="rId6"/>
    <sheet name="Detail Federal Funds" sheetId="42" r:id="rId7"/>
    <sheet name="Salary Projections Federal Reve" sheetId="36" r:id="rId8"/>
    <sheet name="Detail Other Revenue" sheetId="43" r:id="rId9"/>
    <sheet name="Salary Projections Other Revenu" sheetId="35" r:id="rId10"/>
    <sheet name="Detail Fund Balance" sheetId="44" r:id="rId11"/>
    <sheet name="Salary Projections Fund Balance" sheetId="16" r:id="rId12"/>
    <sheet name="Payroll Schedule" sheetId="46" r:id="rId13"/>
    <sheet name="Longevity Pay Table" sheetId="47" r:id="rId14"/>
  </sheets>
  <definedNames>
    <definedName name="_DFA97" localSheetId="12">#REF!</definedName>
    <definedName name="_DFA97">Cover!$C$2</definedName>
    <definedName name="_Parse_Out" localSheetId="12" hidden="1">#REF!</definedName>
    <definedName name="_Parse_Out" hidden="1">#REF!</definedName>
    <definedName name="a">#REF!</definedName>
    <definedName name="aa">Cover!#REF!</definedName>
    <definedName name="ASD" localSheetId="6">Cover!#REF!</definedName>
    <definedName name="ASD" localSheetId="10">Cover!#REF!</definedName>
    <definedName name="ASD" localSheetId="8">Cover!#REF!</definedName>
    <definedName name="ASD" localSheetId="4">Cover!#REF!</definedName>
    <definedName name="ASD" localSheetId="12">#REF!</definedName>
    <definedName name="ASD" localSheetId="7">Cover!#REF!</definedName>
    <definedName name="ASD" localSheetId="3">Cover!#REF!</definedName>
    <definedName name="ASD" localSheetId="9">Cover!#REF!</definedName>
    <definedName name="ASD" localSheetId="5">Cover!#REF!</definedName>
    <definedName name="ASD">Cover!#REF!</definedName>
    <definedName name="asd_detail" localSheetId="12">#REF!</definedName>
    <definedName name="asd_detail">#REF!</definedName>
    <definedName name="asd_proj" localSheetId="12">#REF!</definedName>
    <definedName name="asd_proj">#REF!</definedName>
    <definedName name="ASDBP" localSheetId="6">#REF!</definedName>
    <definedName name="ASDBP" localSheetId="10">#REF!</definedName>
    <definedName name="ASDBP" localSheetId="8">#REF!</definedName>
    <definedName name="ASDBP" localSheetId="4">#REF!</definedName>
    <definedName name="ASDBP" localSheetId="12">#REF!</definedName>
    <definedName name="ASDBP" localSheetId="7">#REF!</definedName>
    <definedName name="ASDBP" localSheetId="3">#REF!</definedName>
    <definedName name="ASDBP" localSheetId="9">#REF!</definedName>
    <definedName name="ASDBP" localSheetId="5">#REF!</definedName>
    <definedName name="ASDBP">#REF!</definedName>
    <definedName name="ASDROLLUP" localSheetId="6">#REF!</definedName>
    <definedName name="ASDROLLUP" localSheetId="10">#REF!</definedName>
    <definedName name="ASDROLLUP" localSheetId="8">#REF!</definedName>
    <definedName name="ASDROLLUP" localSheetId="4">#REF!</definedName>
    <definedName name="ASDROLLUP" localSheetId="12">#REF!</definedName>
    <definedName name="ASDROLLUP" localSheetId="7">#REF!</definedName>
    <definedName name="ASDROLLUP" localSheetId="3">#REF!</definedName>
    <definedName name="ASDROLLUP" localSheetId="9">#REF!</definedName>
    <definedName name="ASDROLLUP" localSheetId="5">#REF!</definedName>
    <definedName name="ASDROLLUP">#REF!</definedName>
    <definedName name="ASDSP" localSheetId="6">#REF!</definedName>
    <definedName name="ASDSP" localSheetId="10">#REF!</definedName>
    <definedName name="ASDSP" localSheetId="8">#REF!</definedName>
    <definedName name="ASDSP" localSheetId="4">#REF!</definedName>
    <definedName name="ASDSP" localSheetId="12">#REF!</definedName>
    <definedName name="ASDSP" localSheetId="7">#REF!</definedName>
    <definedName name="ASDSP" localSheetId="3">#REF!</definedName>
    <definedName name="ASDSP" localSheetId="9">#REF!</definedName>
    <definedName name="ASDSP" localSheetId="5">#REF!</definedName>
    <definedName name="ASDSP">#REF!</definedName>
    <definedName name="BOF" localSheetId="6">Cover!#REF!</definedName>
    <definedName name="BOF" localSheetId="10">Cover!#REF!</definedName>
    <definedName name="BOF" localSheetId="8">Cover!#REF!</definedName>
    <definedName name="BOF" localSheetId="4">Cover!#REF!</definedName>
    <definedName name="BOF" localSheetId="12">#REF!</definedName>
    <definedName name="BOF" localSheetId="7">Cover!#REF!</definedName>
    <definedName name="BOF" localSheetId="3">Cover!#REF!</definedName>
    <definedName name="BOF" localSheetId="9">Cover!#REF!</definedName>
    <definedName name="BOF" localSheetId="5">Cover!#REF!</definedName>
    <definedName name="BOF">Cover!#REF!</definedName>
    <definedName name="bof_detail" localSheetId="12">#REF!</definedName>
    <definedName name="bof_detail">#REF!</definedName>
    <definedName name="bof_proj" localSheetId="12">#REF!</definedName>
    <definedName name="bof_proj">#REF!</definedName>
    <definedName name="bof_t1" localSheetId="12">#REF!</definedName>
    <definedName name="bof_t1">#REF!</definedName>
    <definedName name="bof_t2" localSheetId="12">#REF!</definedName>
    <definedName name="bof_t2">#REF!</definedName>
    <definedName name="BOFBP" localSheetId="6">#REF!</definedName>
    <definedName name="BOFBP" localSheetId="10">#REF!</definedName>
    <definedName name="BOFBP" localSheetId="8">#REF!</definedName>
    <definedName name="BOFBP" localSheetId="4">#REF!</definedName>
    <definedName name="BOFBP" localSheetId="12">#REF!</definedName>
    <definedName name="BOFBP" localSheetId="7">#REF!</definedName>
    <definedName name="BOFBP" localSheetId="3">#REF!</definedName>
    <definedName name="BOFBP" localSheetId="9">#REF!</definedName>
    <definedName name="BOFBP" localSheetId="5">#REF!</definedName>
    <definedName name="BOFBP">#REF!</definedName>
    <definedName name="BOFROLLUP" localSheetId="6">#REF!</definedName>
    <definedName name="BOFROLLUP" localSheetId="10">#REF!</definedName>
    <definedName name="BOFROLLUP" localSheetId="8">#REF!</definedName>
    <definedName name="BOFROLLUP" localSheetId="4">#REF!</definedName>
    <definedName name="BOFROLLUP" localSheetId="12">#REF!</definedName>
    <definedName name="BOFROLLUP" localSheetId="7">#REF!</definedName>
    <definedName name="BOFROLLUP" localSheetId="3">#REF!</definedName>
    <definedName name="BOFROLLUP" localSheetId="9">#REF!</definedName>
    <definedName name="BOFROLLUP" localSheetId="5">#REF!</definedName>
    <definedName name="BOFROLLUP">#REF!</definedName>
    <definedName name="BOFSP" localSheetId="6">#REF!</definedName>
    <definedName name="BOFSP" localSheetId="10">#REF!</definedName>
    <definedName name="BOFSP" localSheetId="8">#REF!</definedName>
    <definedName name="BOFSP" localSheetId="4">#REF!</definedName>
    <definedName name="BOFSP" localSheetId="12">#REF!</definedName>
    <definedName name="BOFSP" localSheetId="7">#REF!</definedName>
    <definedName name="BOFSP" localSheetId="3">#REF!</definedName>
    <definedName name="BOFSP" localSheetId="9">#REF!</definedName>
    <definedName name="BOFSP" localSheetId="5">#REF!</definedName>
    <definedName name="BOFSP">#REF!</definedName>
    <definedName name="BPROLLUP" localSheetId="6">#REF!</definedName>
    <definedName name="BPROLLUP" localSheetId="10">#REF!</definedName>
    <definedName name="BPROLLUP" localSheetId="8">#REF!</definedName>
    <definedName name="BPROLLUP" localSheetId="4">#REF!</definedName>
    <definedName name="BPROLLUP" localSheetId="12">#REF!</definedName>
    <definedName name="BPROLLUP" localSheetId="7">#REF!</definedName>
    <definedName name="BPROLLUP" localSheetId="3">#REF!</definedName>
    <definedName name="BPROLLUP" localSheetId="9">#REF!</definedName>
    <definedName name="BPROLLUP" localSheetId="5">#REF!</definedName>
    <definedName name="BPROLLUP">#REF!</definedName>
    <definedName name="BUDBP" localSheetId="6">'Detail Federal Funds'!#REF!</definedName>
    <definedName name="BUDBP" localSheetId="10">'Detail Fund Balance'!#REF!</definedName>
    <definedName name="BUDBP" localSheetId="8">'Detail Other Revenue'!#REF!</definedName>
    <definedName name="BUDBP" localSheetId="4">'Detail Other Transfers'!#REF!</definedName>
    <definedName name="BUDBP" localSheetId="12">#REF!</definedName>
    <definedName name="BUDBP" localSheetId="7">'Detail General Fund Transfers'!#REF!</definedName>
    <definedName name="BUDBP" localSheetId="3">'Detail General Fund Transfers'!#REF!</definedName>
    <definedName name="BUDBP" localSheetId="9">'Detail General Fund Transfers'!#REF!</definedName>
    <definedName name="BUDBP" localSheetId="5">'Detail General Fund Transfers'!#REF!</definedName>
    <definedName name="BUDBP">'Detail General Fund Transfers'!#REF!</definedName>
    <definedName name="BUDROLLUP" localSheetId="6">#REF!</definedName>
    <definedName name="BUDROLLUP" localSheetId="10">#REF!</definedName>
    <definedName name="BUDROLLUP" localSheetId="8">#REF!</definedName>
    <definedName name="BUDROLLUP" localSheetId="4">#REF!</definedName>
    <definedName name="BUDROLLUP" localSheetId="12">#REF!</definedName>
    <definedName name="BUDROLLUP" localSheetId="7">#REF!</definedName>
    <definedName name="BUDROLLUP" localSheetId="3">#REF!</definedName>
    <definedName name="BUDROLLUP" localSheetId="9">#REF!</definedName>
    <definedName name="BUDROLLUP" localSheetId="5">#REF!</definedName>
    <definedName name="BUDROLLUP">#REF!</definedName>
    <definedName name="BUDSP" localSheetId="6">'Salary Projections Fund Balance'!#REF!</definedName>
    <definedName name="BUDSP" localSheetId="10">'Salary Projections Fund Balance'!#REF!</definedName>
    <definedName name="BUDSP" localSheetId="8">'Salary Projections Fund Balance'!#REF!</definedName>
    <definedName name="BUDSP" localSheetId="4">'Salary Projections Fund Balance'!#REF!</definedName>
    <definedName name="BUDSP" localSheetId="12">#REF!</definedName>
    <definedName name="BUDSP" localSheetId="7">'Salary Projections Federal Reve'!#REF!</definedName>
    <definedName name="BUDSP" localSheetId="3">'Salary Projections General Fund'!#REF!</definedName>
    <definedName name="BUDSP" localSheetId="9">'Salary Projections Other Revenu'!#REF!</definedName>
    <definedName name="BUDSP" localSheetId="5">'Salary Projections Other Transf'!#REF!</definedName>
    <definedName name="BUDSP">'Salary Projections Fund Balance'!#REF!</definedName>
    <definedName name="CATGTOTALS" localSheetId="6">#REF!</definedName>
    <definedName name="CATGTOTALS" localSheetId="10">#REF!</definedName>
    <definedName name="CATGTOTALS" localSheetId="8">#REF!</definedName>
    <definedName name="CATGTOTALS" localSheetId="4">#REF!</definedName>
    <definedName name="CATGTOTALS" localSheetId="12">#REF!</definedName>
    <definedName name="CATGTOTALS" localSheetId="7">#REF!</definedName>
    <definedName name="CATGTOTALS" localSheetId="3">#REF!</definedName>
    <definedName name="CATGTOTALS" localSheetId="9">#REF!</definedName>
    <definedName name="CATGTOTALS" localSheetId="5">#REF!</definedName>
    <definedName name="CATGTOTALS">#REF!</definedName>
    <definedName name="COVERSHEET" localSheetId="6">Cover!#REF!</definedName>
    <definedName name="COVERSHEET" localSheetId="10">Cover!#REF!</definedName>
    <definedName name="COVERSHEET" localSheetId="8">Cover!#REF!</definedName>
    <definedName name="COVERSHEET" localSheetId="4">Cover!#REF!</definedName>
    <definedName name="COVERSHEET" localSheetId="12">#REF!</definedName>
    <definedName name="COVERSHEET" localSheetId="7">Cover!#REF!</definedName>
    <definedName name="COVERSHEET" localSheetId="3">Cover!#REF!</definedName>
    <definedName name="COVERSHEET" localSheetId="9">Cover!#REF!</definedName>
    <definedName name="COVERSHEET" localSheetId="5">Cover!#REF!</definedName>
    <definedName name="COVERSHEET">Cover!#REF!</definedName>
    <definedName name="DEPTTOTAL" localSheetId="6">#REF!</definedName>
    <definedName name="DEPTTOTAL" localSheetId="10">#REF!</definedName>
    <definedName name="DEPTTOTAL" localSheetId="8">#REF!</definedName>
    <definedName name="DEPTTOTAL" localSheetId="4">#REF!</definedName>
    <definedName name="DEPTTOTAL" localSheetId="12">#REF!</definedName>
    <definedName name="DEPTTOTAL" localSheetId="7">#REF!</definedName>
    <definedName name="DEPTTOTAL" localSheetId="3">#REF!</definedName>
    <definedName name="DEPTTOTAL" localSheetId="9">#REF!</definedName>
    <definedName name="DEPTTOTAL" localSheetId="5">#REF!</definedName>
    <definedName name="DEPTTOTAL">#REF!</definedName>
    <definedName name="dfsfsf" localSheetId="10">#REF!</definedName>
    <definedName name="dfsfsf" localSheetId="8">#REF!</definedName>
    <definedName name="dfsfsf">#REF!</definedName>
    <definedName name="FCD" localSheetId="6">Cover!#REF!</definedName>
    <definedName name="FCD" localSheetId="10">Cover!#REF!</definedName>
    <definedName name="FCD" localSheetId="8">Cover!#REF!</definedName>
    <definedName name="FCD" localSheetId="4">Cover!#REF!</definedName>
    <definedName name="FCD" localSheetId="12">#REF!</definedName>
    <definedName name="FCD" localSheetId="7">Cover!#REF!</definedName>
    <definedName name="FCD" localSheetId="3">Cover!#REF!</definedName>
    <definedName name="FCD" localSheetId="9">Cover!#REF!</definedName>
    <definedName name="FCD" localSheetId="5">Cover!#REF!</definedName>
    <definedName name="FCD">Cover!#REF!</definedName>
    <definedName name="fcd_detail" localSheetId="12">#REF!</definedName>
    <definedName name="fcd_detail">#REF!</definedName>
    <definedName name="fcd_proj" localSheetId="12">#REF!</definedName>
    <definedName name="fcd_proj">#REF!</definedName>
    <definedName name="FCDBP" localSheetId="6">#REF!</definedName>
    <definedName name="FCDBP" localSheetId="10">#REF!</definedName>
    <definedName name="FCDBP" localSheetId="8">#REF!</definedName>
    <definedName name="FCDBP" localSheetId="4">#REF!</definedName>
    <definedName name="FCDBP" localSheetId="12">#REF!</definedName>
    <definedName name="FCDBP" localSheetId="7">#REF!</definedName>
    <definedName name="FCDBP" localSheetId="3">#REF!</definedName>
    <definedName name="FCDBP" localSheetId="9">#REF!</definedName>
    <definedName name="FCDBP" localSheetId="5">#REF!</definedName>
    <definedName name="FCDBP">#REF!</definedName>
    <definedName name="FCDROLLUP" localSheetId="6">#REF!</definedName>
    <definedName name="FCDROLLUP" localSheetId="10">#REF!</definedName>
    <definedName name="FCDROLLUP" localSheetId="8">#REF!</definedName>
    <definedName name="FCDROLLUP" localSheetId="4">#REF!</definedName>
    <definedName name="FCDROLLUP" localSheetId="12">#REF!</definedName>
    <definedName name="FCDROLLUP" localSheetId="7">#REF!</definedName>
    <definedName name="FCDROLLUP" localSheetId="3">#REF!</definedName>
    <definedName name="FCDROLLUP" localSheetId="9">#REF!</definedName>
    <definedName name="FCDROLLUP" localSheetId="5">#REF!</definedName>
    <definedName name="FCDROLLUP">#REF!</definedName>
    <definedName name="FCDSP" localSheetId="6">#REF!</definedName>
    <definedName name="FCDSP" localSheetId="10">#REF!</definedName>
    <definedName name="FCDSP" localSheetId="8">#REF!</definedName>
    <definedName name="FCDSP" localSheetId="4">#REF!</definedName>
    <definedName name="FCDSP" localSheetId="12">#REF!</definedName>
    <definedName name="FCDSP" localSheetId="7">#REF!</definedName>
    <definedName name="FCDSP" localSheetId="3">#REF!</definedName>
    <definedName name="FCDSP" localSheetId="9">#REF!</definedName>
    <definedName name="FCDSP" localSheetId="5">#REF!</definedName>
    <definedName name="FCDSP">#REF!</definedName>
    <definedName name="LGD" localSheetId="6">Cover!#REF!</definedName>
    <definedName name="LGD" localSheetId="10">Cover!#REF!</definedName>
    <definedName name="LGD" localSheetId="8">Cover!#REF!</definedName>
    <definedName name="LGD" localSheetId="4">Cover!#REF!</definedName>
    <definedName name="LGD" localSheetId="12">#REF!</definedName>
    <definedName name="LGD" localSheetId="7">Cover!#REF!</definedName>
    <definedName name="LGD" localSheetId="3">Cover!#REF!</definedName>
    <definedName name="LGD" localSheetId="9">Cover!#REF!</definedName>
    <definedName name="LGD" localSheetId="5">Cover!#REF!</definedName>
    <definedName name="LGD">Cover!#REF!</definedName>
    <definedName name="lgd_detail" localSheetId="12">#REF!</definedName>
    <definedName name="lgd_detail">#REF!</definedName>
    <definedName name="lgd_proj" localSheetId="12">#REF!</definedName>
    <definedName name="lgd_proj">#REF!</definedName>
    <definedName name="lgd_t1" localSheetId="12">#REF!</definedName>
    <definedName name="lgd_t1">#REF!</definedName>
    <definedName name="lgd_t2" localSheetId="12">#REF!</definedName>
    <definedName name="lgd_t2">#REF!</definedName>
    <definedName name="LGDBP" localSheetId="6">#REF!</definedName>
    <definedName name="LGDBP" localSheetId="10">#REF!</definedName>
    <definedName name="LGDBP" localSheetId="8">#REF!</definedName>
    <definedName name="LGDBP" localSheetId="4">#REF!</definedName>
    <definedName name="LGDBP" localSheetId="12">#REF!</definedName>
    <definedName name="LGDBP" localSheetId="7">#REF!</definedName>
    <definedName name="LGDBP" localSheetId="3">#REF!</definedName>
    <definedName name="LGDBP" localSheetId="9">#REF!</definedName>
    <definedName name="LGDBP" localSheetId="5">#REF!</definedName>
    <definedName name="LGDBP">#REF!</definedName>
    <definedName name="LGDROLLUP" localSheetId="6">#REF!</definedName>
    <definedName name="LGDROLLUP" localSheetId="10">#REF!</definedName>
    <definedName name="LGDROLLUP" localSheetId="8">#REF!</definedName>
    <definedName name="LGDROLLUP" localSheetId="4">#REF!</definedName>
    <definedName name="LGDROLLUP" localSheetId="12">#REF!</definedName>
    <definedName name="LGDROLLUP" localSheetId="7">#REF!</definedName>
    <definedName name="LGDROLLUP" localSheetId="3">#REF!</definedName>
    <definedName name="LGDROLLUP" localSheetId="9">#REF!</definedName>
    <definedName name="LGDROLLUP" localSheetId="5">#REF!</definedName>
    <definedName name="LGDROLLUP">#REF!</definedName>
    <definedName name="LGDSP" localSheetId="6">#REF!</definedName>
    <definedName name="LGDSP" localSheetId="10">#REF!</definedName>
    <definedName name="LGDSP" localSheetId="8">#REF!</definedName>
    <definedName name="LGDSP" localSheetId="4">#REF!</definedName>
    <definedName name="LGDSP" localSheetId="12">#REF!</definedName>
    <definedName name="LGDSP" localSheetId="7">#REF!</definedName>
    <definedName name="LGDSP" localSheetId="3">#REF!</definedName>
    <definedName name="LGDSP" localSheetId="9">#REF!</definedName>
    <definedName name="LGDSP" localSheetId="5">#REF!</definedName>
    <definedName name="LGDSP">#REF!</definedName>
    <definedName name="_xlnm.Print_Area" localSheetId="1">Category!$B$2:$N$70</definedName>
    <definedName name="_xlnm.Print_Area" localSheetId="0">Cover!$B$2:$M$25</definedName>
    <definedName name="_xlnm.Print_Area" localSheetId="6">'Detail Federal Funds'!#REF!</definedName>
    <definedName name="_xlnm.Print_Area" localSheetId="10">'Detail Fund Balance'!#REF!</definedName>
    <definedName name="_xlnm.Print_Area" localSheetId="2">'Detail General Fund Transfers'!$B$2:$N$196</definedName>
    <definedName name="_xlnm.Print_Area" localSheetId="8">'Detail Other Revenue'!#REF!</definedName>
    <definedName name="_xlnm.Print_Area" localSheetId="4">'Detail Other Transfers'!#REF!</definedName>
    <definedName name="_xlnm.Print_Area" localSheetId="7">'Salary Projections Federal Reve'!$B$2:$U$101</definedName>
    <definedName name="_xlnm.Print_Area" localSheetId="11">'Salary Projections Fund Balance'!$B$2:$U$101</definedName>
    <definedName name="_xlnm.Print_Area" localSheetId="3">'Salary Projections General Fund'!$B$2:$U$101</definedName>
    <definedName name="_xlnm.Print_Area" localSheetId="9">'Salary Projections Other Revenu'!$B$2:$U$101</definedName>
    <definedName name="_xlnm.Print_Area" localSheetId="5">'Salary Projections Other Transf'!$B$2:$U$101</definedName>
    <definedName name="_xlnm.Print_Titles" localSheetId="6">'Detail Federal Funds'!#REF!</definedName>
    <definedName name="_xlnm.Print_Titles" localSheetId="10">'Detail Fund Balance'!#REF!</definedName>
    <definedName name="_xlnm.Print_Titles" localSheetId="2">'Detail General Fund Transfers'!$2:$12</definedName>
    <definedName name="_xlnm.Print_Titles" localSheetId="8">'Detail Other Revenue'!#REF!</definedName>
    <definedName name="_xlnm.Print_Titles" localSheetId="4">'Detail Other Transfers'!#REF!</definedName>
    <definedName name="PROJ" localSheetId="6">Cover!#REF!</definedName>
    <definedName name="PROJ" localSheetId="10">Cover!#REF!</definedName>
    <definedName name="PROJ" localSheetId="8">Cover!#REF!</definedName>
    <definedName name="PROJ" localSheetId="4">Cover!#REF!</definedName>
    <definedName name="PROJ" localSheetId="12">#REF!</definedName>
    <definedName name="PROJ" localSheetId="7">Cover!#REF!</definedName>
    <definedName name="PROJ" localSheetId="3">Cover!#REF!</definedName>
    <definedName name="PROJ" localSheetId="9">Cover!#REF!</definedName>
    <definedName name="PROJ" localSheetId="5">Cover!#REF!</definedName>
    <definedName name="PROJ">Cover!#REF!</definedName>
    <definedName name="ROLLUPS" localSheetId="6">Cover!#REF!</definedName>
    <definedName name="ROLLUPS" localSheetId="10">Cover!#REF!</definedName>
    <definedName name="ROLLUPS" localSheetId="8">Cover!#REF!</definedName>
    <definedName name="ROLLUPS" localSheetId="4">Cover!#REF!</definedName>
    <definedName name="ROLLUPS" localSheetId="12">#REF!</definedName>
    <definedName name="ROLLUPS" localSheetId="7">Cover!#REF!</definedName>
    <definedName name="ROLLUPS" localSheetId="3">Cover!#REF!</definedName>
    <definedName name="ROLLUPS" localSheetId="9">Cover!#REF!</definedName>
    <definedName name="ROLLUPS" localSheetId="5">Cover!#REF!</definedName>
    <definedName name="ROLLUPS">Cover!#REF!</definedName>
    <definedName name="s" localSheetId="10">#REF!</definedName>
    <definedName name="s" localSheetId="8">#REF!</definedName>
    <definedName name="s">#REF!</definedName>
    <definedName name="SALPROJ" localSheetId="6">Cover!#REF!</definedName>
    <definedName name="SALPROJ" localSheetId="10">Cover!#REF!</definedName>
    <definedName name="SALPROJ" localSheetId="8">Cover!#REF!</definedName>
    <definedName name="SALPROJ" localSheetId="4">Cover!#REF!</definedName>
    <definedName name="SALPROJ" localSheetId="12">#REF!</definedName>
    <definedName name="SALPROJ" localSheetId="7">Cover!#REF!</definedName>
    <definedName name="SALPROJ" localSheetId="3">Cover!#REF!</definedName>
    <definedName name="SALPROJ" localSheetId="9">Cover!#REF!</definedName>
    <definedName name="SALPROJ" localSheetId="5">Cover!#REF!</definedName>
    <definedName name="SALPROJ">Cover!#REF!</definedName>
    <definedName name="sbd_detail" localSheetId="6">'Detail Federal Funds'!#REF!</definedName>
    <definedName name="sbd_detail" localSheetId="10">'Detail Fund Balance'!#REF!</definedName>
    <definedName name="sbd_detail" localSheetId="8">'Detail Other Revenue'!#REF!</definedName>
    <definedName name="sbd_detail" localSheetId="4">'Detail Other Transfers'!#REF!</definedName>
    <definedName name="sbd_detail" localSheetId="12">#REF!</definedName>
    <definedName name="sbd_detail">'Detail General Fund Transfers'!$E$14:$J$180</definedName>
    <definedName name="sbd_proj" localSheetId="6">'Detail Federal Funds'!#REF!</definedName>
    <definedName name="sbd_proj" localSheetId="10">'Detail Fund Balance'!#REF!</definedName>
    <definedName name="sbd_proj" localSheetId="8">'Detail Other Revenue'!#REF!</definedName>
    <definedName name="sbd_proj" localSheetId="4">'Detail Other Transfers'!#REF!</definedName>
    <definedName name="sbd_proj" localSheetId="12">#REF!</definedName>
    <definedName name="sbd_proj">'Detail General Fund Transfers'!$M$39:$M$180</definedName>
    <definedName name="SEC" localSheetId="6">Cover!#REF!</definedName>
    <definedName name="SEC" localSheetId="10">Cover!#REF!</definedName>
    <definedName name="SEC" localSheetId="8">Cover!#REF!</definedName>
    <definedName name="SEC" localSheetId="4">Cover!#REF!</definedName>
    <definedName name="SEC" localSheetId="12">#REF!</definedName>
    <definedName name="SEC" localSheetId="7">Cover!#REF!</definedName>
    <definedName name="SEC" localSheetId="3">Cover!#REF!</definedName>
    <definedName name="SEC" localSheetId="9">Cover!#REF!</definedName>
    <definedName name="SEC" localSheetId="5">Cover!#REF!</definedName>
    <definedName name="SEC">Cover!#REF!</definedName>
    <definedName name="sec_detail" localSheetId="12">#REF!</definedName>
    <definedName name="sec_detail">#REF!</definedName>
    <definedName name="sec_proj" localSheetId="12">#REF!</definedName>
    <definedName name="sec_proj">#REF!</definedName>
    <definedName name="SECBP" localSheetId="6">#REF!</definedName>
    <definedName name="SECBP" localSheetId="10">#REF!</definedName>
    <definedName name="SECBP" localSheetId="8">#REF!</definedName>
    <definedName name="SECBP" localSheetId="4">#REF!</definedName>
    <definedName name="SECBP" localSheetId="12">#REF!</definedName>
    <definedName name="SECBP" localSheetId="7">#REF!</definedName>
    <definedName name="SECBP" localSheetId="3">#REF!</definedName>
    <definedName name="SECBP" localSheetId="9">#REF!</definedName>
    <definedName name="SECBP" localSheetId="5">#REF!</definedName>
    <definedName name="SECBP">#REF!</definedName>
    <definedName name="SECROLLUP" localSheetId="6">#REF!</definedName>
    <definedName name="SECROLLUP" localSheetId="10">#REF!</definedName>
    <definedName name="SECROLLUP" localSheetId="8">#REF!</definedName>
    <definedName name="SECROLLUP" localSheetId="4">#REF!</definedName>
    <definedName name="SECROLLUP" localSheetId="12">#REF!</definedName>
    <definedName name="SECROLLUP" localSheetId="7">#REF!</definedName>
    <definedName name="SECROLLUP" localSheetId="3">#REF!</definedName>
    <definedName name="SECROLLUP" localSheetId="9">#REF!</definedName>
    <definedName name="SECROLLUP" localSheetId="5">#REF!</definedName>
    <definedName name="SECROLLUP">#REF!</definedName>
    <definedName name="SECSP" localSheetId="6">#REF!</definedName>
    <definedName name="SECSP" localSheetId="10">#REF!</definedName>
    <definedName name="SECSP" localSheetId="8">#REF!</definedName>
    <definedName name="SECSP" localSheetId="4">#REF!</definedName>
    <definedName name="SECSP" localSheetId="12">#REF!</definedName>
    <definedName name="SECSP" localSheetId="7">#REF!</definedName>
    <definedName name="SECSP" localSheetId="3">#REF!</definedName>
    <definedName name="SECSP" localSheetId="9">#REF!</definedName>
    <definedName name="SECSP" localSheetId="5">#REF!</definedName>
    <definedName name="SECS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 l="1"/>
  <c r="AA13" i="38" l="1"/>
  <c r="AA14" i="38"/>
  <c r="AA15" i="38"/>
  <c r="AA16" i="38"/>
  <c r="AA17" i="38"/>
  <c r="AA18" i="38"/>
  <c r="AA19" i="38"/>
  <c r="AA20" i="38"/>
  <c r="AA21" i="38"/>
  <c r="AA22" i="38"/>
  <c r="AA23" i="38"/>
  <c r="AA24" i="38"/>
  <c r="AA25" i="38"/>
  <c r="AA26" i="38"/>
  <c r="AA27" i="38"/>
  <c r="AA28" i="38"/>
  <c r="AA29" i="38"/>
  <c r="AA30" i="38"/>
  <c r="AA31" i="38"/>
  <c r="AA32" i="38"/>
  <c r="AA33" i="38"/>
  <c r="AA34" i="38"/>
  <c r="AA35" i="38"/>
  <c r="AA36" i="38"/>
  <c r="AA37" i="38"/>
  <c r="AA38" i="38"/>
  <c r="AA39" i="38"/>
  <c r="AA40" i="38"/>
  <c r="AA41" i="38"/>
  <c r="AA42" i="38"/>
  <c r="AA43" i="38"/>
  <c r="AA44" i="38"/>
  <c r="AA45" i="38"/>
  <c r="AA46" i="38"/>
  <c r="AA47" i="38"/>
  <c r="AA48" i="38"/>
  <c r="AA49" i="38"/>
  <c r="AA50" i="38"/>
  <c r="AA51" i="38"/>
  <c r="AA52" i="38"/>
  <c r="AA53" i="38"/>
  <c r="AA54" i="38"/>
  <c r="AA55" i="38"/>
  <c r="AA56" i="38"/>
  <c r="AA57" i="38"/>
  <c r="AA58" i="38"/>
  <c r="AA59" i="38"/>
  <c r="AA60" i="38"/>
  <c r="AA61" i="38"/>
  <c r="AA62" i="38"/>
  <c r="AA63" i="38"/>
  <c r="AA64" i="38"/>
  <c r="AA65" i="38"/>
  <c r="AA66" i="38"/>
  <c r="AA67" i="38"/>
  <c r="AA68" i="38"/>
  <c r="AA69" i="38"/>
  <c r="AA70" i="38"/>
  <c r="AA71" i="38"/>
  <c r="AA72" i="38"/>
  <c r="AA73" i="38"/>
  <c r="AA74" i="38"/>
  <c r="AA75" i="38"/>
  <c r="AA76" i="38"/>
  <c r="AA77" i="38"/>
  <c r="AA78" i="38"/>
  <c r="AA79" i="38"/>
  <c r="AA80" i="38"/>
  <c r="AA81" i="38"/>
  <c r="AA82" i="38"/>
  <c r="AA83" i="38"/>
  <c r="AA84" i="38"/>
  <c r="AA85" i="38"/>
  <c r="AA86" i="38"/>
  <c r="AA87" i="38"/>
  <c r="AA88" i="38"/>
  <c r="Z13" i="38"/>
  <c r="Z14" i="38"/>
  <c r="Z15" i="38"/>
  <c r="Z16" i="38"/>
  <c r="Z17" i="38"/>
  <c r="Z18" i="38"/>
  <c r="Z19" i="38"/>
  <c r="Z20" i="38"/>
  <c r="Z21" i="38"/>
  <c r="Z22" i="38"/>
  <c r="Z23" i="38"/>
  <c r="Z24" i="38"/>
  <c r="Z25" i="38"/>
  <c r="Z26" i="38"/>
  <c r="Z27" i="38"/>
  <c r="Z28" i="38"/>
  <c r="Z29" i="38"/>
  <c r="Z30" i="38"/>
  <c r="Z31" i="38"/>
  <c r="Z32" i="38"/>
  <c r="Z33" i="38"/>
  <c r="Z34" i="38"/>
  <c r="Z35" i="38"/>
  <c r="Z36" i="38"/>
  <c r="Z37" i="38"/>
  <c r="Z38" i="38"/>
  <c r="Z39" i="38"/>
  <c r="Z40" i="38"/>
  <c r="Z41" i="38"/>
  <c r="Z42" i="38"/>
  <c r="Z43" i="38"/>
  <c r="Z44" i="38"/>
  <c r="Z45" i="38"/>
  <c r="Z46" i="38"/>
  <c r="Z47" i="38"/>
  <c r="Z48" i="38"/>
  <c r="Z49" i="38"/>
  <c r="Z50" i="38"/>
  <c r="Z51" i="38"/>
  <c r="Z52" i="38"/>
  <c r="Z53" i="38"/>
  <c r="Z54" i="38"/>
  <c r="Z55" i="38"/>
  <c r="Z56" i="38"/>
  <c r="Z57" i="38"/>
  <c r="Z58" i="38"/>
  <c r="Z59" i="38"/>
  <c r="Z60" i="38"/>
  <c r="Z61" i="38"/>
  <c r="Z62" i="38"/>
  <c r="Z63" i="38"/>
  <c r="Z64" i="38"/>
  <c r="Z65" i="38"/>
  <c r="Z66" i="38"/>
  <c r="Z67" i="38"/>
  <c r="Z68" i="38"/>
  <c r="Z69" i="38"/>
  <c r="Z70" i="38"/>
  <c r="Z71" i="38"/>
  <c r="Z72" i="38"/>
  <c r="Z73" i="38"/>
  <c r="Z74" i="38"/>
  <c r="Z75" i="38"/>
  <c r="Z76" i="38"/>
  <c r="Z77" i="38"/>
  <c r="Z78" i="38"/>
  <c r="Z79" i="38"/>
  <c r="Z80" i="38"/>
  <c r="Z81" i="38"/>
  <c r="Z82" i="38"/>
  <c r="Z83" i="38"/>
  <c r="Z84" i="38"/>
  <c r="Z85" i="38"/>
  <c r="Z86" i="38"/>
  <c r="Z87" i="38"/>
  <c r="Z88" i="38"/>
  <c r="Y13" i="38"/>
  <c r="Y14" i="38"/>
  <c r="Y15" i="38"/>
  <c r="Y16" i="38"/>
  <c r="Y17" i="38"/>
  <c r="Y18" i="38"/>
  <c r="Y19" i="38"/>
  <c r="Y20" i="38"/>
  <c r="Y21" i="38"/>
  <c r="Y22" i="38"/>
  <c r="Y23" i="38"/>
  <c r="Y24" i="38"/>
  <c r="Y25" i="38"/>
  <c r="Y26" i="38"/>
  <c r="Y27" i="38"/>
  <c r="Y28" i="38"/>
  <c r="Y29" i="38"/>
  <c r="Y30" i="38"/>
  <c r="Y31" i="38"/>
  <c r="Y32" i="38"/>
  <c r="Y33" i="38"/>
  <c r="Y34" i="38"/>
  <c r="Y35" i="38"/>
  <c r="Y36" i="38"/>
  <c r="Y37" i="38"/>
  <c r="Y38" i="38"/>
  <c r="Y39" i="38"/>
  <c r="Y40" i="38"/>
  <c r="Y41" i="38"/>
  <c r="Y42" i="38"/>
  <c r="Y43" i="38"/>
  <c r="Y44" i="38"/>
  <c r="Y45" i="38"/>
  <c r="Y46" i="38"/>
  <c r="Y47" i="38"/>
  <c r="Y48" i="38"/>
  <c r="Y49" i="38"/>
  <c r="Y50" i="38"/>
  <c r="Y51" i="38"/>
  <c r="Y52" i="38"/>
  <c r="Y53" i="38"/>
  <c r="Y54" i="38"/>
  <c r="Y55" i="38"/>
  <c r="Y56" i="38"/>
  <c r="Y57" i="38"/>
  <c r="Y58" i="38"/>
  <c r="Y59" i="38"/>
  <c r="Y60" i="38"/>
  <c r="Y61" i="38"/>
  <c r="Y62" i="38"/>
  <c r="Y63" i="38"/>
  <c r="Y64" i="38"/>
  <c r="Y65" i="38"/>
  <c r="Y66" i="38"/>
  <c r="Y67" i="38"/>
  <c r="Y68" i="38"/>
  <c r="Y69" i="38"/>
  <c r="Y70" i="38"/>
  <c r="Y71" i="38"/>
  <c r="Y72" i="38"/>
  <c r="Y73" i="38"/>
  <c r="Y74" i="38"/>
  <c r="Y75" i="38"/>
  <c r="Y76" i="38"/>
  <c r="Y77" i="38"/>
  <c r="Y78" i="38"/>
  <c r="Y79" i="38"/>
  <c r="Y80" i="38"/>
  <c r="Y81" i="38"/>
  <c r="Y82" i="38"/>
  <c r="Y83" i="38"/>
  <c r="Y84" i="38"/>
  <c r="Y85" i="38"/>
  <c r="Y86" i="38"/>
  <c r="Y87" i="38"/>
  <c r="Y88" i="38"/>
  <c r="X13" i="38"/>
  <c r="X14" i="38"/>
  <c r="X15" i="38"/>
  <c r="X16" i="38"/>
  <c r="X17" i="38"/>
  <c r="X18" i="38"/>
  <c r="X19" i="38"/>
  <c r="X20" i="38"/>
  <c r="X21" i="38"/>
  <c r="X22" i="38"/>
  <c r="X23" i="38"/>
  <c r="X24" i="38"/>
  <c r="X25" i="38"/>
  <c r="X26" i="38"/>
  <c r="X27" i="38"/>
  <c r="X28" i="38"/>
  <c r="X29" i="38"/>
  <c r="X30" i="38"/>
  <c r="X31" i="38"/>
  <c r="X32" i="38"/>
  <c r="X33" i="38"/>
  <c r="X34" i="38"/>
  <c r="X35" i="38"/>
  <c r="X36" i="38"/>
  <c r="X37" i="38"/>
  <c r="X38" i="38"/>
  <c r="X39" i="38"/>
  <c r="X40" i="38"/>
  <c r="X41" i="38"/>
  <c r="X42" i="38"/>
  <c r="X43" i="38"/>
  <c r="X44" i="38"/>
  <c r="X45" i="38"/>
  <c r="X46" i="38"/>
  <c r="X47" i="38"/>
  <c r="X48" i="38"/>
  <c r="X49" i="38"/>
  <c r="X50" i="38"/>
  <c r="X51" i="38"/>
  <c r="X52" i="38"/>
  <c r="X53" i="38"/>
  <c r="X54" i="38"/>
  <c r="X55" i="38"/>
  <c r="X56" i="38"/>
  <c r="X57" i="38"/>
  <c r="X58" i="38"/>
  <c r="X59" i="38"/>
  <c r="X60" i="38"/>
  <c r="X61" i="38"/>
  <c r="X62" i="38"/>
  <c r="X63" i="38"/>
  <c r="X64" i="38"/>
  <c r="X65" i="38"/>
  <c r="X66" i="38"/>
  <c r="X67" i="38"/>
  <c r="X68" i="38"/>
  <c r="X69" i="38"/>
  <c r="X70" i="38"/>
  <c r="X71" i="38"/>
  <c r="X72" i="38"/>
  <c r="X73" i="38"/>
  <c r="X74" i="38"/>
  <c r="X75" i="38"/>
  <c r="X76" i="38"/>
  <c r="X77" i="38"/>
  <c r="X78" i="38"/>
  <c r="X79" i="38"/>
  <c r="X80" i="38"/>
  <c r="X81" i="38"/>
  <c r="X82" i="38"/>
  <c r="X83" i="38"/>
  <c r="X84" i="38"/>
  <c r="X85" i="38"/>
  <c r="X86" i="38"/>
  <c r="X87" i="38"/>
  <c r="X88" i="38"/>
  <c r="W13" i="38"/>
  <c r="W14" i="38"/>
  <c r="W15" i="38"/>
  <c r="W16" i="38"/>
  <c r="W17" i="38"/>
  <c r="W18" i="38"/>
  <c r="W19" i="38"/>
  <c r="W20" i="38"/>
  <c r="W21" i="38"/>
  <c r="W22" i="38"/>
  <c r="W23" i="38"/>
  <c r="W24" i="38"/>
  <c r="W25" i="38"/>
  <c r="W26" i="38"/>
  <c r="W27" i="38"/>
  <c r="W28" i="38"/>
  <c r="W29" i="38"/>
  <c r="W30" i="38"/>
  <c r="W31" i="38"/>
  <c r="W32" i="38"/>
  <c r="W33" i="38"/>
  <c r="W34" i="38"/>
  <c r="W35" i="38"/>
  <c r="W36" i="38"/>
  <c r="W37" i="38"/>
  <c r="W38" i="38"/>
  <c r="W39" i="38"/>
  <c r="W40" i="38"/>
  <c r="W41" i="38"/>
  <c r="W42" i="38"/>
  <c r="W43" i="38"/>
  <c r="W44" i="38"/>
  <c r="W45" i="38"/>
  <c r="W46" i="38"/>
  <c r="W47" i="38"/>
  <c r="W48" i="38"/>
  <c r="W49" i="38"/>
  <c r="W50" i="38"/>
  <c r="W51" i="38"/>
  <c r="W52" i="38"/>
  <c r="W53" i="38"/>
  <c r="W54" i="38"/>
  <c r="W55" i="38"/>
  <c r="W56" i="38"/>
  <c r="W57" i="38"/>
  <c r="W58" i="38"/>
  <c r="W59" i="38"/>
  <c r="W60" i="38"/>
  <c r="W61" i="38"/>
  <c r="W62" i="38"/>
  <c r="W63" i="38"/>
  <c r="W64" i="38"/>
  <c r="W65" i="38"/>
  <c r="W66" i="38"/>
  <c r="W67" i="38"/>
  <c r="W68" i="38"/>
  <c r="W69" i="38"/>
  <c r="W70" i="38"/>
  <c r="W71" i="38"/>
  <c r="W72" i="38"/>
  <c r="W73" i="38"/>
  <c r="W74" i="38"/>
  <c r="W75" i="38"/>
  <c r="W76" i="38"/>
  <c r="W77" i="38"/>
  <c r="W78" i="38"/>
  <c r="W79" i="38"/>
  <c r="W80" i="38"/>
  <c r="W81" i="38"/>
  <c r="W82" i="38"/>
  <c r="W83" i="38"/>
  <c r="W84" i="38"/>
  <c r="W85" i="38"/>
  <c r="W86" i="38"/>
  <c r="W87" i="38"/>
  <c r="W88" i="38"/>
  <c r="I21" i="16"/>
  <c r="K21" i="16" s="1"/>
  <c r="Z21" i="16" s="1"/>
  <c r="M21" i="16"/>
  <c r="O21" i="16"/>
  <c r="AA21" i="35"/>
  <c r="Z21" i="35"/>
  <c r="Y21" i="35"/>
  <c r="X21" i="35"/>
  <c r="W21" i="35"/>
  <c r="O21" i="35"/>
  <c r="M21" i="35"/>
  <c r="K21" i="35"/>
  <c r="I21" i="35"/>
  <c r="AA21" i="36"/>
  <c r="Z21" i="36"/>
  <c r="Y21" i="36"/>
  <c r="X21" i="36"/>
  <c r="W21" i="36"/>
  <c r="O21" i="36"/>
  <c r="M21" i="36"/>
  <c r="K21" i="36"/>
  <c r="I21" i="36"/>
  <c r="AA21" i="37"/>
  <c r="Z21" i="37"/>
  <c r="Y21" i="37"/>
  <c r="X21" i="37"/>
  <c r="W21" i="37"/>
  <c r="O21" i="37"/>
  <c r="M21" i="37"/>
  <c r="K21" i="37"/>
  <c r="I21" i="37"/>
  <c r="I21" i="38"/>
  <c r="K21" i="38"/>
  <c r="M21" i="38"/>
  <c r="O21" i="38"/>
  <c r="N90" i="16"/>
  <c r="O88" i="16"/>
  <c r="O87" i="16"/>
  <c r="O86" i="16"/>
  <c r="O85" i="16"/>
  <c r="O84" i="16"/>
  <c r="O83" i="16"/>
  <c r="O82" i="16"/>
  <c r="O81" i="16"/>
  <c r="O80" i="16"/>
  <c r="O79" i="16"/>
  <c r="O78" i="16"/>
  <c r="O77" i="16"/>
  <c r="O76" i="16"/>
  <c r="O75" i="16"/>
  <c r="O74" i="16"/>
  <c r="O73" i="16"/>
  <c r="O72" i="16"/>
  <c r="O71" i="16"/>
  <c r="O70" i="16"/>
  <c r="O69" i="16"/>
  <c r="O68" i="16"/>
  <c r="O67" i="16"/>
  <c r="O66" i="16"/>
  <c r="O65" i="16"/>
  <c r="O64" i="16"/>
  <c r="O63" i="16"/>
  <c r="O62" i="16"/>
  <c r="O61" i="16"/>
  <c r="O60" i="16"/>
  <c r="O59" i="16"/>
  <c r="O58" i="16"/>
  <c r="O57" i="16"/>
  <c r="O56" i="16"/>
  <c r="O55" i="16"/>
  <c r="O54" i="16"/>
  <c r="O53" i="16"/>
  <c r="O52" i="16"/>
  <c r="O51" i="16"/>
  <c r="O50" i="16"/>
  <c r="O49" i="16"/>
  <c r="O48" i="16"/>
  <c r="O47" i="16"/>
  <c r="O46" i="16"/>
  <c r="O45" i="16"/>
  <c r="O44" i="16"/>
  <c r="O43" i="16"/>
  <c r="O42" i="16"/>
  <c r="O41" i="16"/>
  <c r="O40" i="16"/>
  <c r="O39" i="16"/>
  <c r="O38" i="16"/>
  <c r="O37" i="16"/>
  <c r="O36" i="16"/>
  <c r="O35" i="16"/>
  <c r="O34" i="16"/>
  <c r="O33" i="16"/>
  <c r="O32" i="16"/>
  <c r="O31" i="16"/>
  <c r="O30" i="16"/>
  <c r="O29" i="16"/>
  <c r="O28" i="16"/>
  <c r="O27" i="16"/>
  <c r="O26" i="16"/>
  <c r="O25" i="16"/>
  <c r="O24" i="16"/>
  <c r="O23" i="16"/>
  <c r="O22" i="16"/>
  <c r="O20" i="16"/>
  <c r="O19" i="16"/>
  <c r="O18" i="16"/>
  <c r="O17" i="16"/>
  <c r="O16" i="16"/>
  <c r="O15" i="16"/>
  <c r="O14" i="16"/>
  <c r="O13" i="16"/>
  <c r="O12" i="16"/>
  <c r="P90" i="16"/>
  <c r="N90" i="35"/>
  <c r="O88" i="35"/>
  <c r="O87" i="35"/>
  <c r="O86" i="35"/>
  <c r="O85" i="35"/>
  <c r="O84" i="35"/>
  <c r="O83" i="35"/>
  <c r="O82" i="35"/>
  <c r="O81" i="35"/>
  <c r="O80" i="35"/>
  <c r="O79" i="35"/>
  <c r="O78" i="35"/>
  <c r="O77" i="35"/>
  <c r="O76" i="35"/>
  <c r="O75" i="35"/>
  <c r="O74" i="35"/>
  <c r="O73" i="35"/>
  <c r="O72" i="35"/>
  <c r="O71" i="35"/>
  <c r="O70" i="35"/>
  <c r="O69" i="35"/>
  <c r="O68" i="35"/>
  <c r="O67" i="35"/>
  <c r="O66" i="35"/>
  <c r="O65" i="35"/>
  <c r="O64" i="35"/>
  <c r="O63" i="35"/>
  <c r="O62" i="35"/>
  <c r="O61" i="35"/>
  <c r="O60" i="35"/>
  <c r="O59" i="35"/>
  <c r="O58" i="35"/>
  <c r="O57" i="35"/>
  <c r="O56" i="35"/>
  <c r="O55" i="35"/>
  <c r="O54" i="35"/>
  <c r="O53" i="35"/>
  <c r="O52" i="35"/>
  <c r="O51" i="35"/>
  <c r="O50" i="35"/>
  <c r="O49" i="35"/>
  <c r="O48" i="35"/>
  <c r="O47" i="35"/>
  <c r="O46" i="35"/>
  <c r="O45" i="35"/>
  <c r="O44" i="35"/>
  <c r="O43" i="35"/>
  <c r="O42" i="35"/>
  <c r="O41" i="35"/>
  <c r="O40" i="35"/>
  <c r="O39" i="35"/>
  <c r="O38" i="35"/>
  <c r="O37" i="35"/>
  <c r="O36" i="35"/>
  <c r="O35" i="35"/>
  <c r="O34" i="35"/>
  <c r="O33" i="35"/>
  <c r="O32" i="35"/>
  <c r="O31" i="35"/>
  <c r="O30" i="35"/>
  <c r="O29" i="35"/>
  <c r="O28" i="35"/>
  <c r="O27" i="35"/>
  <c r="O26" i="35"/>
  <c r="O25" i="35"/>
  <c r="O24" i="35"/>
  <c r="O23" i="35"/>
  <c r="O22" i="35"/>
  <c r="O20" i="35"/>
  <c r="O19" i="35"/>
  <c r="O18" i="35"/>
  <c r="O17" i="35"/>
  <c r="O16" i="35"/>
  <c r="O15" i="35"/>
  <c r="O14" i="35"/>
  <c r="O13" i="35"/>
  <c r="O12" i="35"/>
  <c r="N90" i="36"/>
  <c r="O88" i="36"/>
  <c r="O87" i="36"/>
  <c r="O86" i="36"/>
  <c r="O85" i="36"/>
  <c r="O84" i="36"/>
  <c r="O83" i="36"/>
  <c r="O82" i="36"/>
  <c r="O81" i="36"/>
  <c r="O80" i="36"/>
  <c r="O79" i="36"/>
  <c r="O78" i="36"/>
  <c r="O77" i="36"/>
  <c r="O76" i="36"/>
  <c r="O75" i="36"/>
  <c r="O74" i="36"/>
  <c r="O73" i="36"/>
  <c r="O72" i="36"/>
  <c r="O71" i="36"/>
  <c r="O70" i="36"/>
  <c r="O69" i="36"/>
  <c r="O68" i="36"/>
  <c r="O67" i="36"/>
  <c r="O66" i="36"/>
  <c r="O65" i="36"/>
  <c r="O64" i="36"/>
  <c r="O63" i="36"/>
  <c r="O62" i="36"/>
  <c r="O61" i="36"/>
  <c r="O60" i="36"/>
  <c r="O59" i="36"/>
  <c r="O58" i="36"/>
  <c r="O57" i="36"/>
  <c r="O56" i="36"/>
  <c r="O55" i="36"/>
  <c r="O54" i="36"/>
  <c r="O53" i="36"/>
  <c r="O52" i="36"/>
  <c r="O51" i="36"/>
  <c r="O50" i="36"/>
  <c r="O49" i="36"/>
  <c r="O48" i="36"/>
  <c r="O47" i="36"/>
  <c r="O46" i="36"/>
  <c r="O45" i="36"/>
  <c r="O44" i="36"/>
  <c r="O43" i="36"/>
  <c r="O42" i="36"/>
  <c r="O41" i="36"/>
  <c r="O40" i="36"/>
  <c r="O39" i="36"/>
  <c r="O38" i="36"/>
  <c r="O37" i="36"/>
  <c r="O36" i="36"/>
  <c r="O35" i="36"/>
  <c r="O34" i="36"/>
  <c r="O33" i="36"/>
  <c r="O32" i="36"/>
  <c r="O31" i="36"/>
  <c r="O30" i="36"/>
  <c r="O29" i="36"/>
  <c r="O28" i="36"/>
  <c r="O27" i="36"/>
  <c r="O26" i="36"/>
  <c r="O25" i="36"/>
  <c r="O24" i="36"/>
  <c r="O23" i="36"/>
  <c r="O22" i="36"/>
  <c r="O20" i="36"/>
  <c r="O19" i="36"/>
  <c r="O18" i="36"/>
  <c r="O17" i="36"/>
  <c r="O16" i="36"/>
  <c r="O15" i="36"/>
  <c r="O14" i="36"/>
  <c r="O13" i="36"/>
  <c r="O12" i="36"/>
  <c r="N90" i="37"/>
  <c r="O88" i="37"/>
  <c r="O87" i="37"/>
  <c r="O86" i="37"/>
  <c r="O85" i="37"/>
  <c r="O84" i="37"/>
  <c r="O83" i="37"/>
  <c r="O82" i="37"/>
  <c r="O81" i="37"/>
  <c r="O80" i="37"/>
  <c r="O79" i="37"/>
  <c r="O78" i="37"/>
  <c r="O77" i="37"/>
  <c r="O76" i="37"/>
  <c r="O75" i="37"/>
  <c r="O74" i="37"/>
  <c r="O73" i="37"/>
  <c r="O72" i="37"/>
  <c r="O71" i="37"/>
  <c r="O70" i="37"/>
  <c r="O69" i="37"/>
  <c r="O68" i="37"/>
  <c r="O67" i="37"/>
  <c r="O66" i="37"/>
  <c r="O65" i="37"/>
  <c r="O64" i="37"/>
  <c r="O63" i="37"/>
  <c r="O62" i="37"/>
  <c r="O61" i="37"/>
  <c r="O60" i="37"/>
  <c r="O59" i="37"/>
  <c r="O58" i="37"/>
  <c r="O57" i="37"/>
  <c r="O56" i="37"/>
  <c r="O55" i="37"/>
  <c r="O54" i="37"/>
  <c r="O53" i="37"/>
  <c r="O52" i="37"/>
  <c r="O51" i="37"/>
  <c r="O50" i="37"/>
  <c r="O49" i="37"/>
  <c r="O48" i="37"/>
  <c r="O47" i="37"/>
  <c r="O46" i="37"/>
  <c r="O45" i="37"/>
  <c r="O44" i="37"/>
  <c r="O43" i="37"/>
  <c r="O42" i="37"/>
  <c r="O41" i="37"/>
  <c r="O40" i="37"/>
  <c r="O39" i="37"/>
  <c r="O38" i="37"/>
  <c r="O37" i="37"/>
  <c r="O36" i="37"/>
  <c r="O35" i="37"/>
  <c r="O34" i="37"/>
  <c r="O33" i="37"/>
  <c r="O32" i="37"/>
  <c r="O31" i="37"/>
  <c r="O30" i="37"/>
  <c r="O29" i="37"/>
  <c r="O28" i="37"/>
  <c r="O27" i="37"/>
  <c r="O26" i="37"/>
  <c r="O25" i="37"/>
  <c r="O24" i="37"/>
  <c r="O23" i="37"/>
  <c r="O22" i="37"/>
  <c r="O20" i="37"/>
  <c r="O19" i="37"/>
  <c r="O18" i="37"/>
  <c r="O17" i="37"/>
  <c r="O16" i="37"/>
  <c r="O15" i="37"/>
  <c r="O14" i="37"/>
  <c r="O13" i="37"/>
  <c r="O12" i="37"/>
  <c r="O16" i="38"/>
  <c r="O19" i="38"/>
  <c r="O20" i="38"/>
  <c r="O22" i="38"/>
  <c r="O23" i="38"/>
  <c r="O24" i="38"/>
  <c r="O27" i="38"/>
  <c r="O31" i="38"/>
  <c r="O34" i="38"/>
  <c r="O35" i="38"/>
  <c r="O36" i="38"/>
  <c r="O37" i="38"/>
  <c r="O38" i="38"/>
  <c r="O41" i="38"/>
  <c r="O12" i="38"/>
  <c r="M12" i="38"/>
  <c r="O13" i="38"/>
  <c r="O14" i="38"/>
  <c r="O15" i="38"/>
  <c r="O17" i="38"/>
  <c r="O18" i="38"/>
  <c r="O25" i="38"/>
  <c r="O26" i="38"/>
  <c r="O28" i="38"/>
  <c r="O29" i="38"/>
  <c r="O30" i="38"/>
  <c r="O32" i="38"/>
  <c r="O33" i="38"/>
  <c r="O39" i="38"/>
  <c r="O40"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M22" i="44"/>
  <c r="M21" i="44"/>
  <c r="M19" i="44"/>
  <c r="M27" i="44"/>
  <c r="M26" i="44"/>
  <c r="M29" i="43"/>
  <c r="M28" i="43"/>
  <c r="M27" i="42"/>
  <c r="M26" i="42"/>
  <c r="M31" i="39"/>
  <c r="M29" i="39"/>
  <c r="M28" i="39"/>
  <c r="M31" i="15"/>
  <c r="M29" i="15"/>
  <c r="M28" i="15"/>
  <c r="K169" i="44"/>
  <c r="H169" i="44"/>
  <c r="K168" i="44"/>
  <c r="H168" i="44"/>
  <c r="L168" i="44" s="1"/>
  <c r="N168" i="44" s="1"/>
  <c r="K167" i="44"/>
  <c r="H167" i="44"/>
  <c r="L167" i="44" s="1"/>
  <c r="N167" i="44" s="1"/>
  <c r="K166" i="44"/>
  <c r="H166" i="44"/>
  <c r="K165" i="44"/>
  <c r="H165" i="44"/>
  <c r="L165" i="44" s="1"/>
  <c r="N165" i="44" s="1"/>
  <c r="K164" i="44"/>
  <c r="H164" i="44"/>
  <c r="K163" i="44"/>
  <c r="H163" i="44"/>
  <c r="K162" i="44"/>
  <c r="H162" i="44"/>
  <c r="K161" i="44"/>
  <c r="H161" i="44"/>
  <c r="L161" i="44" s="1"/>
  <c r="N161" i="44" s="1"/>
  <c r="K160" i="44"/>
  <c r="H160" i="44"/>
  <c r="L160" i="44" s="1"/>
  <c r="N160" i="44" s="1"/>
  <c r="K159" i="44"/>
  <c r="H159" i="44"/>
  <c r="K158" i="44"/>
  <c r="H158" i="44"/>
  <c r="L158" i="44" s="1"/>
  <c r="N158" i="44" s="1"/>
  <c r="K157" i="44"/>
  <c r="H157" i="44"/>
  <c r="K156" i="44"/>
  <c r="H156" i="44"/>
  <c r="K155" i="44"/>
  <c r="H155" i="44"/>
  <c r="K154" i="44"/>
  <c r="H154" i="44"/>
  <c r="L154" i="44" s="1"/>
  <c r="N154" i="44" s="1"/>
  <c r="K153" i="44"/>
  <c r="H153" i="44"/>
  <c r="L153" i="44" s="1"/>
  <c r="N153" i="44" s="1"/>
  <c r="K152" i="44"/>
  <c r="H152" i="44"/>
  <c r="K151" i="44"/>
  <c r="H151" i="44"/>
  <c r="L151" i="44" s="1"/>
  <c r="N151" i="44" s="1"/>
  <c r="K150" i="44"/>
  <c r="H150" i="44"/>
  <c r="K149" i="44"/>
  <c r="H149" i="44"/>
  <c r="K148" i="44"/>
  <c r="H148" i="44"/>
  <c r="K147" i="44"/>
  <c r="H147" i="44"/>
  <c r="L147" i="44" s="1"/>
  <c r="N147" i="44" s="1"/>
  <c r="K146" i="44"/>
  <c r="H146" i="44"/>
  <c r="L146" i="44" s="1"/>
  <c r="N146" i="44" s="1"/>
  <c r="K145" i="44"/>
  <c r="H145" i="44"/>
  <c r="K144" i="44"/>
  <c r="H144" i="44"/>
  <c r="L144" i="44" s="1"/>
  <c r="N144" i="44" s="1"/>
  <c r="K143" i="44"/>
  <c r="H143" i="44"/>
  <c r="K142" i="44"/>
  <c r="H142" i="44"/>
  <c r="K141" i="44"/>
  <c r="H141" i="44"/>
  <c r="L141" i="44" s="1"/>
  <c r="N141" i="44" s="1"/>
  <c r="K140" i="44"/>
  <c r="H140" i="44"/>
  <c r="L140" i="44" s="1"/>
  <c r="N140" i="44" s="1"/>
  <c r="K139" i="44"/>
  <c r="H139" i="44"/>
  <c r="L139" i="44" s="1"/>
  <c r="N139" i="44" s="1"/>
  <c r="K138" i="44"/>
  <c r="H138" i="44"/>
  <c r="K137" i="44"/>
  <c r="H137" i="44"/>
  <c r="L137" i="44" s="1"/>
  <c r="N137" i="44" s="1"/>
  <c r="K136" i="44"/>
  <c r="H136" i="44"/>
  <c r="K135" i="44"/>
  <c r="H135" i="44"/>
  <c r="K134" i="44"/>
  <c r="H134" i="44"/>
  <c r="K133" i="44"/>
  <c r="H133" i="44"/>
  <c r="L133" i="44" s="1"/>
  <c r="N133" i="44" s="1"/>
  <c r="K132" i="44"/>
  <c r="H132" i="44"/>
  <c r="L132" i="44" s="1"/>
  <c r="N132" i="44" s="1"/>
  <c r="K131" i="44"/>
  <c r="H131" i="44"/>
  <c r="K130" i="44"/>
  <c r="H130" i="44"/>
  <c r="L130" i="44" s="1"/>
  <c r="N130" i="44" s="1"/>
  <c r="K129" i="44"/>
  <c r="H129" i="44"/>
  <c r="K128" i="44"/>
  <c r="H128" i="44"/>
  <c r="L128" i="44" s="1"/>
  <c r="N128" i="44" s="1"/>
  <c r="K127" i="44"/>
  <c r="H127" i="44"/>
  <c r="K126" i="44"/>
  <c r="H126" i="44"/>
  <c r="L126" i="44" s="1"/>
  <c r="N126" i="44" s="1"/>
  <c r="K125" i="44"/>
  <c r="H125" i="44"/>
  <c r="K124" i="44"/>
  <c r="H124" i="44"/>
  <c r="L124" i="44" s="1"/>
  <c r="N124" i="44" s="1"/>
  <c r="K123" i="44"/>
  <c r="H123" i="44"/>
  <c r="L123" i="44" s="1"/>
  <c r="N123" i="44" s="1"/>
  <c r="K122" i="44"/>
  <c r="H122" i="44"/>
  <c r="K121" i="44"/>
  <c r="H121" i="44"/>
  <c r="L121" i="44" s="1"/>
  <c r="N121" i="44" s="1"/>
  <c r="K120" i="44"/>
  <c r="H120" i="44"/>
  <c r="K119" i="44"/>
  <c r="H119" i="44"/>
  <c r="L119" i="44" s="1"/>
  <c r="N119" i="44" s="1"/>
  <c r="K118" i="44"/>
  <c r="H118" i="44"/>
  <c r="K117" i="44"/>
  <c r="H117" i="44"/>
  <c r="K116" i="44"/>
  <c r="H116" i="44"/>
  <c r="L116" i="44" s="1"/>
  <c r="N116" i="44" s="1"/>
  <c r="K115" i="44"/>
  <c r="H115" i="44"/>
  <c r="K114" i="44"/>
  <c r="H114" i="44"/>
  <c r="L114" i="44" s="1"/>
  <c r="N114" i="44" s="1"/>
  <c r="K113" i="44"/>
  <c r="H113" i="44"/>
  <c r="K112" i="44"/>
  <c r="H112" i="44"/>
  <c r="L112" i="44" s="1"/>
  <c r="N112" i="44" s="1"/>
  <c r="K111" i="44"/>
  <c r="H111" i="44"/>
  <c r="K110" i="44"/>
  <c r="H110" i="44"/>
  <c r="K109" i="44"/>
  <c r="H109" i="44"/>
  <c r="K108" i="44"/>
  <c r="H108" i="44"/>
  <c r="L108" i="44" s="1"/>
  <c r="N108" i="44" s="1"/>
  <c r="K107" i="44"/>
  <c r="H107" i="44"/>
  <c r="L107" i="44" s="1"/>
  <c r="N107" i="44" s="1"/>
  <c r="K106" i="44"/>
  <c r="H106" i="44"/>
  <c r="K105" i="44"/>
  <c r="H105" i="44"/>
  <c r="L105" i="44" s="1"/>
  <c r="N105" i="44" s="1"/>
  <c r="K104" i="44"/>
  <c r="H104" i="44"/>
  <c r="K103" i="44"/>
  <c r="H103" i="44"/>
  <c r="K102" i="44"/>
  <c r="H102" i="44"/>
  <c r="K101" i="44"/>
  <c r="H101" i="44"/>
  <c r="L101" i="44" s="1"/>
  <c r="N101" i="44" s="1"/>
  <c r="K100" i="44"/>
  <c r="H100" i="44"/>
  <c r="L100" i="44" s="1"/>
  <c r="N100" i="44" s="1"/>
  <c r="K99" i="44"/>
  <c r="H99" i="44"/>
  <c r="K98" i="44"/>
  <c r="H98" i="44"/>
  <c r="L98" i="44" s="1"/>
  <c r="N98" i="44" s="1"/>
  <c r="K97" i="44"/>
  <c r="H97" i="44"/>
  <c r="K96" i="44"/>
  <c r="H96" i="44"/>
  <c r="K95" i="44"/>
  <c r="H95" i="44"/>
  <c r="K94" i="44"/>
  <c r="H94" i="44"/>
  <c r="L94" i="44" s="1"/>
  <c r="N94" i="44" s="1"/>
  <c r="K93" i="44"/>
  <c r="H93" i="44"/>
  <c r="L93" i="44" s="1"/>
  <c r="N93" i="44" s="1"/>
  <c r="K92" i="44"/>
  <c r="H92" i="44"/>
  <c r="K91" i="44"/>
  <c r="H91" i="44"/>
  <c r="L91" i="44" s="1"/>
  <c r="N91" i="44" s="1"/>
  <c r="K90" i="44"/>
  <c r="H90" i="44"/>
  <c r="K89" i="44"/>
  <c r="H89" i="44"/>
  <c r="K88" i="44"/>
  <c r="H88" i="44"/>
  <c r="K87" i="44"/>
  <c r="H87" i="44"/>
  <c r="L87" i="44" s="1"/>
  <c r="N87" i="44" s="1"/>
  <c r="K86" i="44"/>
  <c r="H86" i="44"/>
  <c r="K85" i="44"/>
  <c r="H85" i="44"/>
  <c r="K84" i="44"/>
  <c r="H84" i="44"/>
  <c r="L84" i="44" s="1"/>
  <c r="N84" i="44" s="1"/>
  <c r="K83" i="44"/>
  <c r="H83" i="44"/>
  <c r="K82" i="44"/>
  <c r="H82" i="44"/>
  <c r="K81" i="44"/>
  <c r="H81" i="44"/>
  <c r="K80" i="44"/>
  <c r="H80" i="44"/>
  <c r="L80" i="44" s="1"/>
  <c r="N80" i="44" s="1"/>
  <c r="K79" i="44"/>
  <c r="H79" i="44"/>
  <c r="L79" i="44" s="1"/>
  <c r="N79" i="44" s="1"/>
  <c r="K78" i="44"/>
  <c r="H78" i="44"/>
  <c r="K77" i="44"/>
  <c r="H77" i="44"/>
  <c r="L77" i="44" s="1"/>
  <c r="N77" i="44" s="1"/>
  <c r="H76" i="44"/>
  <c r="L76" i="44" s="1"/>
  <c r="N76" i="44" s="1"/>
  <c r="K75" i="44"/>
  <c r="H75" i="44"/>
  <c r="K74" i="44"/>
  <c r="H74" i="44"/>
  <c r="L74" i="44" s="1"/>
  <c r="N74" i="44" s="1"/>
  <c r="K73" i="44"/>
  <c r="H73" i="44"/>
  <c r="K72" i="44"/>
  <c r="H72" i="44"/>
  <c r="L72" i="44" s="1"/>
  <c r="N72" i="44" s="1"/>
  <c r="K71" i="44"/>
  <c r="H71" i="44"/>
  <c r="L71" i="44" s="1"/>
  <c r="N71" i="44" s="1"/>
  <c r="K70" i="44"/>
  <c r="H70" i="44"/>
  <c r="K69" i="44"/>
  <c r="H69" i="44"/>
  <c r="K68" i="44"/>
  <c r="H68" i="44"/>
  <c r="K67" i="44"/>
  <c r="H67" i="44"/>
  <c r="L67" i="44" s="1"/>
  <c r="N67" i="44" s="1"/>
  <c r="K66" i="44"/>
  <c r="H66" i="44"/>
  <c r="K65" i="44"/>
  <c r="H65" i="44"/>
  <c r="L65" i="44" s="1"/>
  <c r="N65" i="44" s="1"/>
  <c r="K64" i="44"/>
  <c r="H64" i="44"/>
  <c r="L64" i="44" s="1"/>
  <c r="N64" i="44" s="1"/>
  <c r="K63" i="44"/>
  <c r="H63" i="44"/>
  <c r="K62" i="44"/>
  <c r="H62" i="44"/>
  <c r="K61" i="44"/>
  <c r="H61" i="44"/>
  <c r="K60" i="44"/>
  <c r="H60" i="44"/>
  <c r="L60" i="44" s="1"/>
  <c r="N60" i="44" s="1"/>
  <c r="K59" i="44"/>
  <c r="H59" i="44"/>
  <c r="K58" i="44"/>
  <c r="H58" i="44"/>
  <c r="K57" i="44"/>
  <c r="H57" i="44"/>
  <c r="K56" i="44"/>
  <c r="H56" i="44"/>
  <c r="K55" i="44"/>
  <c r="H55" i="44"/>
  <c r="K54" i="44"/>
  <c r="H54" i="44"/>
  <c r="L54" i="44" s="1"/>
  <c r="N54" i="44" s="1"/>
  <c r="K53" i="44"/>
  <c r="H53" i="44"/>
  <c r="L53" i="44" s="1"/>
  <c r="N53" i="44" s="1"/>
  <c r="K169" i="43"/>
  <c r="H169" i="43"/>
  <c r="L169" i="43" s="1"/>
  <c r="N169" i="43" s="1"/>
  <c r="K168" i="43"/>
  <c r="H168" i="43"/>
  <c r="L168" i="43" s="1"/>
  <c r="N168" i="43" s="1"/>
  <c r="K167" i="43"/>
  <c r="H167" i="43"/>
  <c r="K166" i="43"/>
  <c r="H166" i="43"/>
  <c r="L166" i="43" s="1"/>
  <c r="N166" i="43" s="1"/>
  <c r="K165" i="43"/>
  <c r="H165" i="43"/>
  <c r="L165" i="43" s="1"/>
  <c r="N165" i="43" s="1"/>
  <c r="K164" i="43"/>
  <c r="H164" i="43"/>
  <c r="K163" i="43"/>
  <c r="H163" i="43"/>
  <c r="L163" i="43" s="1"/>
  <c r="N163" i="43" s="1"/>
  <c r="K162" i="43"/>
  <c r="H162" i="43"/>
  <c r="K161" i="43"/>
  <c r="H161" i="43"/>
  <c r="L161" i="43" s="1"/>
  <c r="N161" i="43" s="1"/>
  <c r="K160" i="43"/>
  <c r="H160" i="43"/>
  <c r="L160" i="43" s="1"/>
  <c r="N160" i="43" s="1"/>
  <c r="K159" i="43"/>
  <c r="H159" i="43"/>
  <c r="L159" i="43" s="1"/>
  <c r="N159" i="43" s="1"/>
  <c r="K158" i="43"/>
  <c r="H158" i="43"/>
  <c r="L158" i="43" s="1"/>
  <c r="N158" i="43" s="1"/>
  <c r="K157" i="43"/>
  <c r="H157" i="43"/>
  <c r="L157" i="43" s="1"/>
  <c r="N157" i="43" s="1"/>
  <c r="K156" i="43"/>
  <c r="H156" i="43"/>
  <c r="L156" i="43" s="1"/>
  <c r="N156" i="43" s="1"/>
  <c r="K155" i="43"/>
  <c r="H155" i="43"/>
  <c r="L155" i="43" s="1"/>
  <c r="N155" i="43" s="1"/>
  <c r="K154" i="43"/>
  <c r="H154" i="43"/>
  <c r="L154" i="43" s="1"/>
  <c r="N154" i="43" s="1"/>
  <c r="K153" i="43"/>
  <c r="H153" i="43"/>
  <c r="L153" i="43" s="1"/>
  <c r="N153" i="43" s="1"/>
  <c r="K152" i="43"/>
  <c r="H152" i="43"/>
  <c r="L152" i="43" s="1"/>
  <c r="N152" i="43" s="1"/>
  <c r="K151" i="43"/>
  <c r="H151" i="43"/>
  <c r="K150" i="43"/>
  <c r="H150" i="43"/>
  <c r="K149" i="43"/>
  <c r="H149" i="43"/>
  <c r="K148" i="43"/>
  <c r="H148" i="43"/>
  <c r="K147" i="43"/>
  <c r="H147" i="43"/>
  <c r="K146" i="43"/>
  <c r="H146" i="43"/>
  <c r="L146" i="43" s="1"/>
  <c r="N146" i="43" s="1"/>
  <c r="K145" i="43"/>
  <c r="H145" i="43"/>
  <c r="L145" i="43" s="1"/>
  <c r="N145" i="43" s="1"/>
  <c r="K144" i="43"/>
  <c r="H144" i="43"/>
  <c r="L144" i="43" s="1"/>
  <c r="N144" i="43" s="1"/>
  <c r="K143" i="43"/>
  <c r="H143" i="43"/>
  <c r="L143" i="43" s="1"/>
  <c r="N143" i="43" s="1"/>
  <c r="K142" i="43"/>
  <c r="H142" i="43"/>
  <c r="K141" i="43"/>
  <c r="H141" i="43"/>
  <c r="K140" i="43"/>
  <c r="H140" i="43"/>
  <c r="L140" i="43" s="1"/>
  <c r="N140" i="43" s="1"/>
  <c r="K139" i="43"/>
  <c r="H139" i="43"/>
  <c r="K138" i="43"/>
  <c r="H138" i="43"/>
  <c r="K137" i="43"/>
  <c r="H137" i="43"/>
  <c r="L137" i="43" s="1"/>
  <c r="N137" i="43" s="1"/>
  <c r="K136" i="43"/>
  <c r="H136" i="43"/>
  <c r="L136" i="43" s="1"/>
  <c r="N136" i="43" s="1"/>
  <c r="K135" i="43"/>
  <c r="H135" i="43"/>
  <c r="K134" i="43"/>
  <c r="H134" i="43"/>
  <c r="K133" i="43"/>
  <c r="H133" i="43"/>
  <c r="L133" i="43" s="1"/>
  <c r="N133" i="43" s="1"/>
  <c r="K132" i="43"/>
  <c r="H132" i="43"/>
  <c r="L132" i="43" s="1"/>
  <c r="N132" i="43" s="1"/>
  <c r="K131" i="43"/>
  <c r="H131" i="43"/>
  <c r="L131" i="43" s="1"/>
  <c r="N131" i="43" s="1"/>
  <c r="K130" i="43"/>
  <c r="H130" i="43"/>
  <c r="L130" i="43" s="1"/>
  <c r="N130" i="43" s="1"/>
  <c r="K129" i="43"/>
  <c r="H129" i="43"/>
  <c r="K128" i="43"/>
  <c r="H128" i="43"/>
  <c r="L128" i="43" s="1"/>
  <c r="N128" i="43" s="1"/>
  <c r="K127" i="43"/>
  <c r="H127" i="43"/>
  <c r="K126" i="43"/>
  <c r="H126" i="43"/>
  <c r="K125" i="43"/>
  <c r="H125" i="43"/>
  <c r="K124" i="43"/>
  <c r="H124" i="43"/>
  <c r="K123" i="43"/>
  <c r="H123" i="43"/>
  <c r="L123" i="43" s="1"/>
  <c r="N123" i="43" s="1"/>
  <c r="K122" i="43"/>
  <c r="H122" i="43"/>
  <c r="K121" i="43"/>
  <c r="H121" i="43"/>
  <c r="K120" i="43"/>
  <c r="H120" i="43"/>
  <c r="L120" i="43" s="1"/>
  <c r="N120" i="43" s="1"/>
  <c r="K119" i="43"/>
  <c r="H119" i="43"/>
  <c r="K118" i="43"/>
  <c r="H118" i="43"/>
  <c r="L118" i="43" s="1"/>
  <c r="N118" i="43" s="1"/>
  <c r="K117" i="43"/>
  <c r="H117" i="43"/>
  <c r="K116" i="43"/>
  <c r="H116" i="43"/>
  <c r="K115" i="43"/>
  <c r="H115" i="43"/>
  <c r="K114" i="43"/>
  <c r="H114" i="43"/>
  <c r="K113" i="43"/>
  <c r="H113" i="43"/>
  <c r="L113" i="43" s="1"/>
  <c r="N113" i="43" s="1"/>
  <c r="K112" i="43"/>
  <c r="H112" i="43"/>
  <c r="K111" i="43"/>
  <c r="H111" i="43"/>
  <c r="L111" i="43" s="1"/>
  <c r="N111" i="43" s="1"/>
  <c r="K110" i="43"/>
  <c r="H110" i="43"/>
  <c r="K109" i="43"/>
  <c r="H109" i="43"/>
  <c r="K108" i="43"/>
  <c r="H108" i="43"/>
  <c r="K107" i="43"/>
  <c r="H107" i="43"/>
  <c r="L107" i="43" s="1"/>
  <c r="N107" i="43" s="1"/>
  <c r="K106" i="43"/>
  <c r="H106" i="43"/>
  <c r="L106" i="43" s="1"/>
  <c r="N106" i="43" s="1"/>
  <c r="K105" i="43"/>
  <c r="H105" i="43"/>
  <c r="K104" i="43"/>
  <c r="H104" i="43"/>
  <c r="L104" i="43" s="1"/>
  <c r="N104" i="43" s="1"/>
  <c r="K103" i="43"/>
  <c r="H103" i="43"/>
  <c r="K102" i="43"/>
  <c r="H102" i="43"/>
  <c r="K101" i="43"/>
  <c r="H101" i="43"/>
  <c r="K100" i="43"/>
  <c r="H100" i="43"/>
  <c r="K99" i="43"/>
  <c r="H99" i="43"/>
  <c r="L99" i="43" s="1"/>
  <c r="N99" i="43" s="1"/>
  <c r="K98" i="43"/>
  <c r="H98" i="43"/>
  <c r="K97" i="43"/>
  <c r="H97" i="43"/>
  <c r="K96" i="43"/>
  <c r="H96" i="43"/>
  <c r="K95" i="43"/>
  <c r="H95" i="43"/>
  <c r="K94" i="43"/>
  <c r="H94" i="43"/>
  <c r="L94" i="43" s="1"/>
  <c r="N94" i="43" s="1"/>
  <c r="K93" i="43"/>
  <c r="H93" i="43"/>
  <c r="L93" i="43" s="1"/>
  <c r="N93" i="43" s="1"/>
  <c r="K92" i="43"/>
  <c r="H92" i="43"/>
  <c r="K91" i="43"/>
  <c r="H91" i="43"/>
  <c r="K90" i="43"/>
  <c r="H90" i="43"/>
  <c r="L90" i="43" s="1"/>
  <c r="N90" i="43" s="1"/>
  <c r="K89" i="43"/>
  <c r="H89" i="43"/>
  <c r="K88" i="43"/>
  <c r="H88" i="43"/>
  <c r="K87" i="43"/>
  <c r="H87" i="43"/>
  <c r="K86" i="43"/>
  <c r="H86" i="43"/>
  <c r="K85" i="43"/>
  <c r="H85" i="43"/>
  <c r="K84" i="43"/>
  <c r="H84" i="43"/>
  <c r="K83" i="43"/>
  <c r="H83" i="43"/>
  <c r="L83" i="43" s="1"/>
  <c r="N83" i="43" s="1"/>
  <c r="K82" i="43"/>
  <c r="H82" i="43"/>
  <c r="K81" i="43"/>
  <c r="H81" i="43"/>
  <c r="K80" i="43"/>
  <c r="H80" i="43"/>
  <c r="K79" i="43"/>
  <c r="H79" i="43"/>
  <c r="L79" i="43" s="1"/>
  <c r="N79" i="43" s="1"/>
  <c r="K78" i="43"/>
  <c r="H78" i="43"/>
  <c r="L78" i="43" s="1"/>
  <c r="N78" i="43" s="1"/>
  <c r="K77" i="43"/>
  <c r="H77" i="43"/>
  <c r="H76" i="43"/>
  <c r="L76" i="43" s="1"/>
  <c r="N76" i="43" s="1"/>
  <c r="K75" i="43"/>
  <c r="H75" i="43"/>
  <c r="K74" i="43"/>
  <c r="H74" i="43"/>
  <c r="K73" i="43"/>
  <c r="H73" i="43"/>
  <c r="K72" i="43"/>
  <c r="H72" i="43"/>
  <c r="K71" i="43"/>
  <c r="H71" i="43"/>
  <c r="L71" i="43" s="1"/>
  <c r="N71" i="43" s="1"/>
  <c r="K70" i="43"/>
  <c r="H70" i="43"/>
  <c r="K69" i="43"/>
  <c r="H69" i="43"/>
  <c r="K68" i="43"/>
  <c r="H68" i="43"/>
  <c r="K67" i="43"/>
  <c r="H67" i="43"/>
  <c r="K66" i="43"/>
  <c r="H66" i="43"/>
  <c r="K65" i="43"/>
  <c r="H65" i="43"/>
  <c r="K64" i="43"/>
  <c r="H64" i="43"/>
  <c r="L64" i="43" s="1"/>
  <c r="N64" i="43" s="1"/>
  <c r="K63" i="43"/>
  <c r="H63" i="43"/>
  <c r="K62" i="43"/>
  <c r="H62" i="43"/>
  <c r="K61" i="43"/>
  <c r="H61" i="43"/>
  <c r="K60" i="43"/>
  <c r="H60" i="43"/>
  <c r="L60" i="43" s="1"/>
  <c r="N60" i="43" s="1"/>
  <c r="K59" i="43"/>
  <c r="H59" i="43"/>
  <c r="K58" i="43"/>
  <c r="H58" i="43"/>
  <c r="K57" i="43"/>
  <c r="H57" i="43"/>
  <c r="L57" i="43" s="1"/>
  <c r="N57" i="43" s="1"/>
  <c r="K56" i="43"/>
  <c r="H56" i="43"/>
  <c r="K55" i="43"/>
  <c r="H55" i="43"/>
  <c r="K54" i="43"/>
  <c r="H54" i="43"/>
  <c r="K53" i="43"/>
  <c r="H53" i="43"/>
  <c r="K169" i="42"/>
  <c r="H169" i="42"/>
  <c r="K168" i="42"/>
  <c r="H168" i="42"/>
  <c r="L168" i="42" s="1"/>
  <c r="N168" i="42" s="1"/>
  <c r="K167" i="42"/>
  <c r="H167" i="42"/>
  <c r="K166" i="42"/>
  <c r="H166" i="42"/>
  <c r="K165" i="42"/>
  <c r="H165" i="42"/>
  <c r="L165" i="42" s="1"/>
  <c r="N165" i="42" s="1"/>
  <c r="K164" i="42"/>
  <c r="H164" i="42"/>
  <c r="L164" i="42" s="1"/>
  <c r="N164" i="42" s="1"/>
  <c r="K163" i="42"/>
  <c r="H163" i="42"/>
  <c r="K162" i="42"/>
  <c r="H162" i="42"/>
  <c r="K161" i="42"/>
  <c r="H161" i="42"/>
  <c r="K160" i="42"/>
  <c r="H160" i="42"/>
  <c r="L160" i="42" s="1"/>
  <c r="N160" i="42" s="1"/>
  <c r="K159" i="42"/>
  <c r="H159" i="42"/>
  <c r="K158" i="42"/>
  <c r="H158" i="42"/>
  <c r="L158" i="42" s="1"/>
  <c r="N158" i="42" s="1"/>
  <c r="K157" i="42"/>
  <c r="H157" i="42"/>
  <c r="K156" i="42"/>
  <c r="H156" i="42"/>
  <c r="K155" i="42"/>
  <c r="H155" i="42"/>
  <c r="K154" i="42"/>
  <c r="H154" i="42"/>
  <c r="L154" i="42" s="1"/>
  <c r="N154" i="42" s="1"/>
  <c r="K153" i="42"/>
  <c r="H153" i="42"/>
  <c r="L153" i="42" s="1"/>
  <c r="N153" i="42" s="1"/>
  <c r="K152" i="42"/>
  <c r="H152" i="42"/>
  <c r="K151" i="42"/>
  <c r="H151" i="42"/>
  <c r="K150" i="42"/>
  <c r="H150" i="42"/>
  <c r="K149" i="42"/>
  <c r="H149" i="42"/>
  <c r="K148" i="42"/>
  <c r="H148" i="42"/>
  <c r="K147" i="42"/>
  <c r="H147" i="42"/>
  <c r="L147" i="42" s="1"/>
  <c r="N147" i="42" s="1"/>
  <c r="K146" i="42"/>
  <c r="H146" i="42"/>
  <c r="L146" i="42" s="1"/>
  <c r="N146" i="42" s="1"/>
  <c r="K145" i="42"/>
  <c r="H145" i="42"/>
  <c r="K144" i="42"/>
  <c r="H144" i="42"/>
  <c r="L144" i="42" s="1"/>
  <c r="N144" i="42" s="1"/>
  <c r="K143" i="42"/>
  <c r="H143" i="42"/>
  <c r="L143" i="42" s="1"/>
  <c r="N143" i="42" s="1"/>
  <c r="K142" i="42"/>
  <c r="H142" i="42"/>
  <c r="K141" i="42"/>
  <c r="H141" i="42"/>
  <c r="K140" i="42"/>
  <c r="H140" i="42"/>
  <c r="L140" i="42" s="1"/>
  <c r="N140" i="42" s="1"/>
  <c r="K139" i="42"/>
  <c r="H139" i="42"/>
  <c r="L139" i="42" s="1"/>
  <c r="N139" i="42" s="1"/>
  <c r="K138" i="42"/>
  <c r="H138" i="42"/>
  <c r="K137" i="42"/>
  <c r="H137" i="42"/>
  <c r="L137" i="42" s="1"/>
  <c r="N137" i="42" s="1"/>
  <c r="K136" i="42"/>
  <c r="H136" i="42"/>
  <c r="K135" i="42"/>
  <c r="H135" i="42"/>
  <c r="L135" i="42" s="1"/>
  <c r="N135" i="42" s="1"/>
  <c r="K134" i="42"/>
  <c r="H134" i="42"/>
  <c r="K133" i="42"/>
  <c r="H133" i="42"/>
  <c r="K132" i="42"/>
  <c r="H132" i="42"/>
  <c r="L132" i="42" s="1"/>
  <c r="N132" i="42" s="1"/>
  <c r="K131" i="42"/>
  <c r="H131" i="42"/>
  <c r="K130" i="42"/>
  <c r="H130" i="42"/>
  <c r="K129" i="42"/>
  <c r="H129" i="42"/>
  <c r="L129" i="42" s="1"/>
  <c r="N129" i="42" s="1"/>
  <c r="K128" i="42"/>
  <c r="H128" i="42"/>
  <c r="L128" i="42" s="1"/>
  <c r="N128" i="42" s="1"/>
  <c r="K127" i="42"/>
  <c r="H127" i="42"/>
  <c r="K126" i="42"/>
  <c r="H126" i="42"/>
  <c r="L126" i="42" s="1"/>
  <c r="N126" i="42" s="1"/>
  <c r="K125" i="42"/>
  <c r="H125" i="42"/>
  <c r="K124" i="42"/>
  <c r="H124" i="42"/>
  <c r="K123" i="42"/>
  <c r="H123" i="42"/>
  <c r="L123" i="42" s="1"/>
  <c r="N123" i="42" s="1"/>
  <c r="K122" i="42"/>
  <c r="H122" i="42"/>
  <c r="L122" i="42" s="1"/>
  <c r="N122" i="42" s="1"/>
  <c r="K121" i="42"/>
  <c r="H121" i="42"/>
  <c r="L121" i="42" s="1"/>
  <c r="N121" i="42" s="1"/>
  <c r="K120" i="42"/>
  <c r="H120" i="42"/>
  <c r="K119" i="42"/>
  <c r="H119" i="42"/>
  <c r="K118" i="42"/>
  <c r="H118" i="42"/>
  <c r="K117" i="42"/>
  <c r="H117" i="42"/>
  <c r="K116" i="42"/>
  <c r="H116" i="42"/>
  <c r="L116" i="42" s="1"/>
  <c r="N116" i="42" s="1"/>
  <c r="K115" i="42"/>
  <c r="H115" i="42"/>
  <c r="K114" i="42"/>
  <c r="H114" i="42"/>
  <c r="L114" i="42" s="1"/>
  <c r="N114" i="42" s="1"/>
  <c r="K113" i="42"/>
  <c r="H113" i="42"/>
  <c r="K112" i="42"/>
  <c r="H112" i="42"/>
  <c r="K111" i="42"/>
  <c r="H111" i="42"/>
  <c r="L111" i="42" s="1"/>
  <c r="N111" i="42" s="1"/>
  <c r="K110" i="42"/>
  <c r="H110" i="42"/>
  <c r="K109" i="42"/>
  <c r="H109" i="42"/>
  <c r="L109" i="42" s="1"/>
  <c r="N109" i="42" s="1"/>
  <c r="K108" i="42"/>
  <c r="H108" i="42"/>
  <c r="K107" i="42"/>
  <c r="H107" i="42"/>
  <c r="L107" i="42" s="1"/>
  <c r="N107" i="42" s="1"/>
  <c r="K106" i="42"/>
  <c r="H106" i="42"/>
  <c r="K105" i="42"/>
  <c r="H105" i="42"/>
  <c r="K104" i="42"/>
  <c r="H104" i="42"/>
  <c r="L104" i="42" s="1"/>
  <c r="N104" i="42" s="1"/>
  <c r="K103" i="42"/>
  <c r="H103" i="42"/>
  <c r="K102" i="42"/>
  <c r="H102" i="42"/>
  <c r="L102" i="42" s="1"/>
  <c r="N102" i="42" s="1"/>
  <c r="K101" i="42"/>
  <c r="H101" i="42"/>
  <c r="L101" i="42" s="1"/>
  <c r="N101" i="42" s="1"/>
  <c r="K100" i="42"/>
  <c r="H100" i="42"/>
  <c r="K99" i="42"/>
  <c r="H99" i="42"/>
  <c r="K98" i="42"/>
  <c r="H98" i="42"/>
  <c r="K97" i="42"/>
  <c r="H97" i="42"/>
  <c r="K96" i="42"/>
  <c r="H96" i="42"/>
  <c r="K95" i="42"/>
  <c r="H95" i="42"/>
  <c r="L95" i="42" s="1"/>
  <c r="N95" i="42" s="1"/>
  <c r="K94" i="42"/>
  <c r="H94" i="42"/>
  <c r="L94" i="42" s="1"/>
  <c r="N94" i="42" s="1"/>
  <c r="K93" i="42"/>
  <c r="H93" i="42"/>
  <c r="K92" i="42"/>
  <c r="H92" i="42"/>
  <c r="K91" i="42"/>
  <c r="H91" i="42"/>
  <c r="K90" i="42"/>
  <c r="H90" i="42"/>
  <c r="L90" i="42" s="1"/>
  <c r="N90" i="42" s="1"/>
  <c r="K89" i="42"/>
  <c r="H89" i="42"/>
  <c r="K88" i="42"/>
  <c r="H88" i="42"/>
  <c r="L88" i="42" s="1"/>
  <c r="N88" i="42" s="1"/>
  <c r="K87" i="42"/>
  <c r="H87" i="42"/>
  <c r="K86" i="42"/>
  <c r="H86" i="42"/>
  <c r="K85" i="42"/>
  <c r="H85" i="42"/>
  <c r="K84" i="42"/>
  <c r="H84" i="42"/>
  <c r="L84" i="42" s="1"/>
  <c r="N84" i="42" s="1"/>
  <c r="K83" i="42"/>
  <c r="H83" i="42"/>
  <c r="L83" i="42" s="1"/>
  <c r="N83" i="42" s="1"/>
  <c r="K82" i="42"/>
  <c r="H82" i="42"/>
  <c r="K81" i="42"/>
  <c r="H81" i="42"/>
  <c r="L81" i="42" s="1"/>
  <c r="N81" i="42" s="1"/>
  <c r="K80" i="42"/>
  <c r="H80" i="42"/>
  <c r="K79" i="42"/>
  <c r="H79" i="42"/>
  <c r="K78" i="42"/>
  <c r="H78" i="42"/>
  <c r="K77" i="42"/>
  <c r="H77" i="42"/>
  <c r="L77" i="42" s="1"/>
  <c r="N77" i="42" s="1"/>
  <c r="H76" i="42"/>
  <c r="L76" i="42" s="1"/>
  <c r="N76" i="42" s="1"/>
  <c r="K75" i="42"/>
  <c r="H75" i="42"/>
  <c r="K74" i="42"/>
  <c r="H74" i="42"/>
  <c r="K73" i="42"/>
  <c r="H73" i="42"/>
  <c r="K72" i="42"/>
  <c r="H72" i="42"/>
  <c r="K71" i="42"/>
  <c r="H71" i="42"/>
  <c r="K70" i="42"/>
  <c r="H70" i="42"/>
  <c r="K69" i="42"/>
  <c r="H69" i="42"/>
  <c r="L69" i="42" s="1"/>
  <c r="N69" i="42" s="1"/>
  <c r="K68" i="42"/>
  <c r="H68" i="42"/>
  <c r="K67" i="42"/>
  <c r="H67" i="42"/>
  <c r="K66" i="42"/>
  <c r="H66" i="42"/>
  <c r="K65" i="42"/>
  <c r="H65" i="42"/>
  <c r="K64" i="42"/>
  <c r="H64" i="42"/>
  <c r="K63" i="42"/>
  <c r="H63" i="42"/>
  <c r="L63" i="42" s="1"/>
  <c r="N63" i="42" s="1"/>
  <c r="K62" i="42"/>
  <c r="H62" i="42"/>
  <c r="L62" i="42" s="1"/>
  <c r="N62" i="42" s="1"/>
  <c r="K61" i="42"/>
  <c r="H61" i="42"/>
  <c r="L61" i="42" s="1"/>
  <c r="N61" i="42" s="1"/>
  <c r="K60" i="42"/>
  <c r="H60" i="42"/>
  <c r="K59" i="42"/>
  <c r="H59" i="42"/>
  <c r="K58" i="42"/>
  <c r="H58" i="42"/>
  <c r="K57" i="42"/>
  <c r="H57" i="42"/>
  <c r="K56" i="42"/>
  <c r="H56" i="42"/>
  <c r="L56" i="42" s="1"/>
  <c r="N56" i="42" s="1"/>
  <c r="K55" i="42"/>
  <c r="H55" i="42"/>
  <c r="L55" i="42" s="1"/>
  <c r="N55" i="42" s="1"/>
  <c r="K54" i="42"/>
  <c r="H54" i="42"/>
  <c r="K53" i="42"/>
  <c r="H53" i="42"/>
  <c r="H24" i="42"/>
  <c r="M172" i="39"/>
  <c r="J172" i="39"/>
  <c r="I172" i="39"/>
  <c r="G172" i="39"/>
  <c r="F172" i="39"/>
  <c r="E172" i="39"/>
  <c r="M171" i="39"/>
  <c r="J171" i="39"/>
  <c r="I171" i="39"/>
  <c r="G171" i="39"/>
  <c r="F171" i="39"/>
  <c r="E171" i="39"/>
  <c r="K169" i="39"/>
  <c r="H169" i="39"/>
  <c r="K168" i="39"/>
  <c r="H168" i="39"/>
  <c r="K167" i="39"/>
  <c r="H167" i="39"/>
  <c r="K166" i="39"/>
  <c r="H166" i="39"/>
  <c r="K165" i="39"/>
  <c r="H165" i="39"/>
  <c r="K164" i="39"/>
  <c r="H164" i="39"/>
  <c r="K163" i="39"/>
  <c r="H163" i="39"/>
  <c r="K162" i="39"/>
  <c r="H162" i="39"/>
  <c r="K161" i="39"/>
  <c r="H161" i="39"/>
  <c r="K160" i="39"/>
  <c r="H160" i="39"/>
  <c r="K159" i="39"/>
  <c r="H159" i="39"/>
  <c r="K158" i="39"/>
  <c r="H158" i="39"/>
  <c r="K157" i="39"/>
  <c r="H157" i="39"/>
  <c r="K156" i="39"/>
  <c r="H156" i="39"/>
  <c r="K155" i="39"/>
  <c r="H155" i="39"/>
  <c r="K154" i="39"/>
  <c r="H154" i="39"/>
  <c r="K153" i="39"/>
  <c r="H153" i="39"/>
  <c r="L153" i="39" s="1"/>
  <c r="N153" i="39" s="1"/>
  <c r="K152" i="39"/>
  <c r="H152" i="39"/>
  <c r="K151" i="39"/>
  <c r="H151" i="39"/>
  <c r="K150" i="39"/>
  <c r="H150" i="39"/>
  <c r="K149" i="39"/>
  <c r="H149" i="39"/>
  <c r="K148" i="39"/>
  <c r="H148" i="39"/>
  <c r="K147" i="39"/>
  <c r="H147" i="39"/>
  <c r="K146" i="39"/>
  <c r="H146" i="39"/>
  <c r="L146" i="39" s="1"/>
  <c r="N146" i="39" s="1"/>
  <c r="K145" i="39"/>
  <c r="H145" i="39"/>
  <c r="K144" i="39"/>
  <c r="H144" i="39"/>
  <c r="K143" i="39"/>
  <c r="H143" i="39"/>
  <c r="K142" i="39"/>
  <c r="H142" i="39"/>
  <c r="K141" i="39"/>
  <c r="H141" i="39"/>
  <c r="K140" i="39"/>
  <c r="H140" i="39"/>
  <c r="K139" i="39"/>
  <c r="H139" i="39"/>
  <c r="L139" i="39" s="1"/>
  <c r="N139" i="39" s="1"/>
  <c r="K138" i="39"/>
  <c r="H138" i="39"/>
  <c r="K137" i="39"/>
  <c r="H137" i="39"/>
  <c r="K136" i="39"/>
  <c r="H136" i="39"/>
  <c r="K135" i="39"/>
  <c r="H135" i="39"/>
  <c r="K134" i="39"/>
  <c r="H134" i="39"/>
  <c r="K133" i="39"/>
  <c r="H133" i="39"/>
  <c r="K132" i="39"/>
  <c r="H132" i="39"/>
  <c r="L132" i="39" s="1"/>
  <c r="N132" i="39" s="1"/>
  <c r="K131" i="39"/>
  <c r="H131" i="39"/>
  <c r="K130" i="39"/>
  <c r="H130" i="39"/>
  <c r="K129" i="39"/>
  <c r="H129" i="39"/>
  <c r="K128" i="39"/>
  <c r="H128" i="39"/>
  <c r="K127" i="39"/>
  <c r="H127" i="39"/>
  <c r="K126" i="39"/>
  <c r="H126" i="39"/>
  <c r="K125" i="39"/>
  <c r="H125" i="39"/>
  <c r="L125" i="39" s="1"/>
  <c r="N125" i="39" s="1"/>
  <c r="K124" i="39"/>
  <c r="H124" i="39"/>
  <c r="K123" i="39"/>
  <c r="H123" i="39"/>
  <c r="K122" i="39"/>
  <c r="H122" i="39"/>
  <c r="K121" i="39"/>
  <c r="H121" i="39"/>
  <c r="K120" i="39"/>
  <c r="H120" i="39"/>
  <c r="K119" i="39"/>
  <c r="H119" i="39"/>
  <c r="K118" i="39"/>
  <c r="H118" i="39"/>
  <c r="L118" i="39" s="1"/>
  <c r="N118" i="39" s="1"/>
  <c r="K117" i="39"/>
  <c r="H117" i="39"/>
  <c r="K116" i="39"/>
  <c r="H116" i="39"/>
  <c r="K115" i="39"/>
  <c r="H115" i="39"/>
  <c r="K114" i="39"/>
  <c r="H114" i="39"/>
  <c r="K113" i="39"/>
  <c r="H113" i="39"/>
  <c r="K112" i="39"/>
  <c r="H112" i="39"/>
  <c r="K111" i="39"/>
  <c r="H111" i="39"/>
  <c r="L111" i="39" s="1"/>
  <c r="N111" i="39" s="1"/>
  <c r="K110" i="39"/>
  <c r="H110" i="39"/>
  <c r="K109" i="39"/>
  <c r="H109" i="39"/>
  <c r="K108" i="39"/>
  <c r="H108" i="39"/>
  <c r="K107" i="39"/>
  <c r="H107" i="39"/>
  <c r="K106" i="39"/>
  <c r="H106" i="39"/>
  <c r="K105" i="39"/>
  <c r="H105" i="39"/>
  <c r="K104" i="39"/>
  <c r="H104" i="39"/>
  <c r="L104" i="39" s="1"/>
  <c r="N104" i="39" s="1"/>
  <c r="K103" i="39"/>
  <c r="H103" i="39"/>
  <c r="K102" i="39"/>
  <c r="H102" i="39"/>
  <c r="K101" i="39"/>
  <c r="H101" i="39"/>
  <c r="K100" i="39"/>
  <c r="H100" i="39"/>
  <c r="K99" i="39"/>
  <c r="H99" i="39"/>
  <c r="K98" i="39"/>
  <c r="H98" i="39"/>
  <c r="K97" i="39"/>
  <c r="H97" i="39"/>
  <c r="L97" i="39" s="1"/>
  <c r="N97" i="39" s="1"/>
  <c r="K96" i="39"/>
  <c r="H96" i="39"/>
  <c r="K95" i="39"/>
  <c r="H95" i="39"/>
  <c r="K94" i="39"/>
  <c r="H94" i="39"/>
  <c r="K93" i="39"/>
  <c r="H93" i="39"/>
  <c r="K92" i="39"/>
  <c r="H92" i="39"/>
  <c r="K91" i="39"/>
  <c r="H91" i="39"/>
  <c r="L91" i="39" s="1"/>
  <c r="N91" i="39" s="1"/>
  <c r="K90" i="39"/>
  <c r="H90" i="39"/>
  <c r="L90" i="39" s="1"/>
  <c r="N90" i="39" s="1"/>
  <c r="K89" i="39"/>
  <c r="H89" i="39"/>
  <c r="K88" i="39"/>
  <c r="H88" i="39"/>
  <c r="K87" i="39"/>
  <c r="H87" i="39"/>
  <c r="K86" i="39"/>
  <c r="H86" i="39"/>
  <c r="K85" i="39"/>
  <c r="H85" i="39"/>
  <c r="K84" i="39"/>
  <c r="H84" i="39"/>
  <c r="L84" i="39" s="1"/>
  <c r="N84" i="39" s="1"/>
  <c r="K83" i="39"/>
  <c r="H83" i="39"/>
  <c r="L83" i="39" s="1"/>
  <c r="N83" i="39" s="1"/>
  <c r="K82" i="39"/>
  <c r="H82" i="39"/>
  <c r="K81" i="39"/>
  <c r="H81" i="39"/>
  <c r="K80" i="39"/>
  <c r="H80" i="39"/>
  <c r="K79" i="39"/>
  <c r="H79" i="39"/>
  <c r="K78" i="39"/>
  <c r="H78" i="39"/>
  <c r="K77" i="39"/>
  <c r="H77" i="39"/>
  <c r="L77" i="39" s="1"/>
  <c r="N77" i="39" s="1"/>
  <c r="H76" i="39"/>
  <c r="L76" i="39" s="1"/>
  <c r="N76" i="39" s="1"/>
  <c r="K75" i="39"/>
  <c r="H75" i="39"/>
  <c r="K74" i="39"/>
  <c r="H74" i="39"/>
  <c r="K73" i="39"/>
  <c r="H73" i="39"/>
  <c r="L73" i="39" s="1"/>
  <c r="N73" i="39" s="1"/>
  <c r="K72" i="39"/>
  <c r="H72" i="39"/>
  <c r="K71" i="39"/>
  <c r="H71" i="39"/>
  <c r="K70" i="39"/>
  <c r="H70" i="39"/>
  <c r="K69" i="39"/>
  <c r="H69" i="39"/>
  <c r="K68" i="39"/>
  <c r="H68" i="39"/>
  <c r="K67" i="39"/>
  <c r="H67" i="39"/>
  <c r="K66" i="39"/>
  <c r="H66" i="39"/>
  <c r="K65" i="39"/>
  <c r="H65" i="39"/>
  <c r="K64" i="39"/>
  <c r="H64" i="39"/>
  <c r="K63" i="39"/>
  <c r="H63" i="39"/>
  <c r="K62" i="39"/>
  <c r="H62" i="39"/>
  <c r="K61" i="39"/>
  <c r="H61" i="39"/>
  <c r="K60" i="39"/>
  <c r="H60" i="39"/>
  <c r="K59" i="39"/>
  <c r="H59" i="39"/>
  <c r="L59" i="39" s="1"/>
  <c r="N59" i="39" s="1"/>
  <c r="K58" i="39"/>
  <c r="H58" i="39"/>
  <c r="K57" i="39"/>
  <c r="H57" i="39"/>
  <c r="K56" i="39"/>
  <c r="H56" i="39"/>
  <c r="K55" i="39"/>
  <c r="H55" i="39"/>
  <c r="L55" i="39" s="1"/>
  <c r="N55" i="39" s="1"/>
  <c r="K54" i="39"/>
  <c r="H54" i="39"/>
  <c r="K53" i="39"/>
  <c r="H53" i="39"/>
  <c r="K39" i="44"/>
  <c r="K40" i="44"/>
  <c r="K41" i="44"/>
  <c r="H39" i="44"/>
  <c r="L39" i="44" s="1"/>
  <c r="N39" i="44" s="1"/>
  <c r="H40" i="44"/>
  <c r="H41" i="44"/>
  <c r="H42" i="44"/>
  <c r="H18" i="44"/>
  <c r="K18" i="44"/>
  <c r="H29" i="43"/>
  <c r="K29" i="43"/>
  <c r="H45" i="43"/>
  <c r="H46" i="43"/>
  <c r="K45" i="43"/>
  <c r="K46" i="43"/>
  <c r="K47" i="43"/>
  <c r="K43" i="42"/>
  <c r="K44" i="42"/>
  <c r="K45" i="42"/>
  <c r="H40" i="42"/>
  <c r="H41" i="42"/>
  <c r="H42" i="42"/>
  <c r="H43" i="42"/>
  <c r="H44" i="42"/>
  <c r="H45" i="42"/>
  <c r="H46" i="42"/>
  <c r="F171" i="15"/>
  <c r="G171" i="15"/>
  <c r="I171" i="15"/>
  <c r="J171" i="15"/>
  <c r="M171" i="15"/>
  <c r="F172" i="15"/>
  <c r="G172" i="15"/>
  <c r="I172" i="15"/>
  <c r="J172" i="15"/>
  <c r="M172" i="15"/>
  <c r="E171" i="15"/>
  <c r="H53" i="15"/>
  <c r="K53" i="15"/>
  <c r="E50" i="15"/>
  <c r="F50" i="15"/>
  <c r="G50" i="15"/>
  <c r="I50" i="15"/>
  <c r="J50" i="15"/>
  <c r="M50" i="15"/>
  <c r="J33" i="15"/>
  <c r="I33" i="15"/>
  <c r="K47" i="15"/>
  <c r="K48" i="15"/>
  <c r="H45" i="15"/>
  <c r="H46" i="15"/>
  <c r="H47" i="15"/>
  <c r="H48" i="15"/>
  <c r="H36" i="15"/>
  <c r="K36" i="15"/>
  <c r="F33" i="15"/>
  <c r="G33" i="15"/>
  <c r="E33" i="15"/>
  <c r="H14" i="15"/>
  <c r="K14" i="15"/>
  <c r="M12" i="16"/>
  <c r="W21" i="16" l="1"/>
  <c r="X21" i="16"/>
  <c r="Y21" i="16"/>
  <c r="AA21" i="16"/>
  <c r="O90" i="16"/>
  <c r="O90" i="35"/>
  <c r="O90" i="36"/>
  <c r="O90" i="37"/>
  <c r="N90" i="38"/>
  <c r="O90" i="38"/>
  <c r="L59" i="44"/>
  <c r="N59" i="44" s="1"/>
  <c r="L66" i="44"/>
  <c r="N66" i="44" s="1"/>
  <c r="L70" i="44"/>
  <c r="N70" i="44" s="1"/>
  <c r="L103" i="43"/>
  <c r="N103" i="43" s="1"/>
  <c r="L124" i="43"/>
  <c r="N124" i="43" s="1"/>
  <c r="L61" i="43"/>
  <c r="N61" i="43" s="1"/>
  <c r="L68" i="43"/>
  <c r="N68" i="43" s="1"/>
  <c r="L125" i="43"/>
  <c r="N125" i="43" s="1"/>
  <c r="L69" i="43"/>
  <c r="N69" i="43" s="1"/>
  <c r="L77" i="43"/>
  <c r="N77" i="43" s="1"/>
  <c r="L84" i="43"/>
  <c r="N84" i="43" s="1"/>
  <c r="L91" i="43"/>
  <c r="N91" i="43" s="1"/>
  <c r="L98" i="43"/>
  <c r="N98" i="43" s="1"/>
  <c r="L105" i="43"/>
  <c r="N105" i="43" s="1"/>
  <c r="L112" i="43"/>
  <c r="N112" i="43" s="1"/>
  <c r="L119" i="43"/>
  <c r="N119" i="43" s="1"/>
  <c r="L70" i="42"/>
  <c r="N70" i="42" s="1"/>
  <c r="L92" i="42"/>
  <c r="N92" i="42" s="1"/>
  <c r="L99" i="42"/>
  <c r="N99" i="42" s="1"/>
  <c r="L141" i="42"/>
  <c r="N141" i="42" s="1"/>
  <c r="L148" i="42"/>
  <c r="N148" i="42" s="1"/>
  <c r="L162" i="42"/>
  <c r="N162" i="42" s="1"/>
  <c r="L169" i="42"/>
  <c r="N169" i="42" s="1"/>
  <c r="L58" i="42"/>
  <c r="N58" i="42" s="1"/>
  <c r="L65" i="42"/>
  <c r="N65" i="42" s="1"/>
  <c r="L72" i="42"/>
  <c r="N72" i="42" s="1"/>
  <c r="L149" i="42"/>
  <c r="N149" i="42" s="1"/>
  <c r="L71" i="42"/>
  <c r="N71" i="42" s="1"/>
  <c r="L64" i="42"/>
  <c r="N64" i="42" s="1"/>
  <c r="L53" i="42"/>
  <c r="N53" i="42" s="1"/>
  <c r="L60" i="42"/>
  <c r="N60" i="42" s="1"/>
  <c r="L67" i="42"/>
  <c r="N67" i="42" s="1"/>
  <c r="L74" i="42"/>
  <c r="N74" i="42" s="1"/>
  <c r="L57" i="42"/>
  <c r="N57" i="42" s="1"/>
  <c r="L82" i="42"/>
  <c r="N82" i="42" s="1"/>
  <c r="L89" i="42"/>
  <c r="N89" i="42" s="1"/>
  <c r="L96" i="42"/>
  <c r="N96" i="42" s="1"/>
  <c r="L103" i="42"/>
  <c r="N103" i="42" s="1"/>
  <c r="L110" i="42"/>
  <c r="N110" i="42" s="1"/>
  <c r="L117" i="42"/>
  <c r="N117" i="42" s="1"/>
  <c r="L124" i="42"/>
  <c r="N124" i="42" s="1"/>
  <c r="L138" i="42"/>
  <c r="N138" i="42" s="1"/>
  <c r="L145" i="42"/>
  <c r="N145" i="42" s="1"/>
  <c r="L152" i="42"/>
  <c r="N152" i="42" s="1"/>
  <c r="L159" i="42"/>
  <c r="N159" i="42" s="1"/>
  <c r="L166" i="42"/>
  <c r="N166" i="42" s="1"/>
  <c r="L129" i="39"/>
  <c r="N129" i="39" s="1"/>
  <c r="L143" i="39"/>
  <c r="N143" i="39" s="1"/>
  <c r="L150" i="39"/>
  <c r="N150" i="39" s="1"/>
  <c r="L157" i="39"/>
  <c r="N157" i="39" s="1"/>
  <c r="L164" i="39"/>
  <c r="N164" i="39" s="1"/>
  <c r="L57" i="44"/>
  <c r="N57" i="44" s="1"/>
  <c r="L135" i="44"/>
  <c r="N135" i="44" s="1"/>
  <c r="L129" i="44"/>
  <c r="N129" i="44" s="1"/>
  <c r="L136" i="44"/>
  <c r="N136" i="44" s="1"/>
  <c r="L143" i="44"/>
  <c r="N143" i="44" s="1"/>
  <c r="L150" i="44"/>
  <c r="N150" i="44" s="1"/>
  <c r="L157" i="44"/>
  <c r="N157" i="44" s="1"/>
  <c r="L164" i="44"/>
  <c r="N164" i="44" s="1"/>
  <c r="L127" i="44"/>
  <c r="N127" i="44" s="1"/>
  <c r="L69" i="44"/>
  <c r="N69" i="44" s="1"/>
  <c r="L83" i="44"/>
  <c r="N83" i="44" s="1"/>
  <c r="L90" i="44"/>
  <c r="N90" i="44" s="1"/>
  <c r="L97" i="44"/>
  <c r="N97" i="44" s="1"/>
  <c r="L104" i="44"/>
  <c r="N104" i="44" s="1"/>
  <c r="L111" i="44"/>
  <c r="N111" i="44" s="1"/>
  <c r="L118" i="44"/>
  <c r="N118" i="44" s="1"/>
  <c r="L125" i="44"/>
  <c r="N125" i="44" s="1"/>
  <c r="L82" i="43"/>
  <c r="N82" i="43" s="1"/>
  <c r="L89" i="43"/>
  <c r="N89" i="43" s="1"/>
  <c r="L129" i="43"/>
  <c r="N129" i="43" s="1"/>
  <c r="L142" i="43"/>
  <c r="N142" i="43" s="1"/>
  <c r="L56" i="43"/>
  <c r="N56" i="43" s="1"/>
  <c r="L138" i="43"/>
  <c r="N138" i="43" s="1"/>
  <c r="L45" i="43"/>
  <c r="N45" i="43" s="1"/>
  <c r="L126" i="43"/>
  <c r="N126" i="43" s="1"/>
  <c r="L86" i="43"/>
  <c r="N86" i="43" s="1"/>
  <c r="L73" i="43"/>
  <c r="N73" i="43" s="1"/>
  <c r="L87" i="43"/>
  <c r="N87" i="43" s="1"/>
  <c r="L100" i="43"/>
  <c r="N100" i="43" s="1"/>
  <c r="L147" i="43"/>
  <c r="N147" i="43" s="1"/>
  <c r="L117" i="43"/>
  <c r="N117" i="43" s="1"/>
  <c r="L96" i="43"/>
  <c r="N96" i="43" s="1"/>
  <c r="L74" i="43"/>
  <c r="N74" i="43" s="1"/>
  <c r="L81" i="43"/>
  <c r="N81" i="43" s="1"/>
  <c r="L88" i="43"/>
  <c r="N88" i="43" s="1"/>
  <c r="L101" i="43"/>
  <c r="N101" i="43" s="1"/>
  <c r="L141" i="43"/>
  <c r="N141" i="43" s="1"/>
  <c r="L148" i="43"/>
  <c r="N148" i="43" s="1"/>
  <c r="L110" i="43"/>
  <c r="N110" i="43" s="1"/>
  <c r="L95" i="43"/>
  <c r="N95" i="43" s="1"/>
  <c r="L122" i="43"/>
  <c r="N122" i="43" s="1"/>
  <c r="L108" i="42"/>
  <c r="N108" i="42" s="1"/>
  <c r="L115" i="42"/>
  <c r="N115" i="42" s="1"/>
  <c r="L156" i="42"/>
  <c r="N156" i="42" s="1"/>
  <c r="L163" i="42"/>
  <c r="N163" i="42" s="1"/>
  <c r="L125" i="42"/>
  <c r="N125" i="42" s="1"/>
  <c r="L45" i="42"/>
  <c r="N45" i="42" s="1"/>
  <c r="L133" i="42"/>
  <c r="N133" i="42" s="1"/>
  <c r="L44" i="42"/>
  <c r="N44" i="42" s="1"/>
  <c r="L113" i="42"/>
  <c r="N113" i="42" s="1"/>
  <c r="L131" i="42"/>
  <c r="N131" i="42" s="1"/>
  <c r="L86" i="42"/>
  <c r="N86" i="42" s="1"/>
  <c r="L120" i="42"/>
  <c r="N120" i="42" s="1"/>
  <c r="L127" i="42"/>
  <c r="N127" i="42" s="1"/>
  <c r="L134" i="42"/>
  <c r="N134" i="42" s="1"/>
  <c r="L64" i="39"/>
  <c r="N64" i="39" s="1"/>
  <c r="L71" i="39"/>
  <c r="N71" i="39" s="1"/>
  <c r="L53" i="15"/>
  <c r="N53" i="15" s="1"/>
  <c r="L47" i="15"/>
  <c r="N47" i="15" s="1"/>
  <c r="L40" i="44"/>
  <c r="N40" i="44" s="1"/>
  <c r="L63" i="44"/>
  <c r="N63" i="44" s="1"/>
  <c r="L163" i="44"/>
  <c r="N163" i="44" s="1"/>
  <c r="L75" i="44"/>
  <c r="N75" i="44" s="1"/>
  <c r="L82" i="44"/>
  <c r="N82" i="44" s="1"/>
  <c r="L89" i="44"/>
  <c r="N89" i="44" s="1"/>
  <c r="L96" i="44"/>
  <c r="N96" i="44" s="1"/>
  <c r="L103" i="44"/>
  <c r="N103" i="44" s="1"/>
  <c r="L110" i="44"/>
  <c r="N110" i="44" s="1"/>
  <c r="L117" i="44"/>
  <c r="N117" i="44" s="1"/>
  <c r="L131" i="44"/>
  <c r="N131" i="44" s="1"/>
  <c r="L138" i="44"/>
  <c r="N138" i="44" s="1"/>
  <c r="L145" i="44"/>
  <c r="N145" i="44" s="1"/>
  <c r="L152" i="44"/>
  <c r="N152" i="44" s="1"/>
  <c r="L159" i="44"/>
  <c r="N159" i="44" s="1"/>
  <c r="L78" i="44"/>
  <c r="N78" i="44" s="1"/>
  <c r="L166" i="44"/>
  <c r="N166" i="44" s="1"/>
  <c r="L85" i="44"/>
  <c r="N85" i="44" s="1"/>
  <c r="L92" i="44"/>
  <c r="N92" i="44" s="1"/>
  <c r="L99" i="44"/>
  <c r="N99" i="44" s="1"/>
  <c r="L106" i="44"/>
  <c r="N106" i="44" s="1"/>
  <c r="L113" i="44"/>
  <c r="N113" i="44" s="1"/>
  <c r="L55" i="44"/>
  <c r="N55" i="44" s="1"/>
  <c r="L61" i="44"/>
  <c r="N61" i="44" s="1"/>
  <c r="L73" i="44"/>
  <c r="N73" i="44" s="1"/>
  <c r="L86" i="44"/>
  <c r="N86" i="44" s="1"/>
  <c r="L120" i="44"/>
  <c r="N120" i="44" s="1"/>
  <c r="L148" i="44"/>
  <c r="N148" i="44" s="1"/>
  <c r="L155" i="44"/>
  <c r="N155" i="44" s="1"/>
  <c r="L162" i="44"/>
  <c r="N162" i="44" s="1"/>
  <c r="L56" i="44"/>
  <c r="N56" i="44" s="1"/>
  <c r="L62" i="44"/>
  <c r="N62" i="44" s="1"/>
  <c r="L134" i="44"/>
  <c r="N134" i="44" s="1"/>
  <c r="L169" i="44"/>
  <c r="N169" i="44" s="1"/>
  <c r="L41" i="44"/>
  <c r="N41" i="44" s="1"/>
  <c r="L68" i="44"/>
  <c r="N68" i="44" s="1"/>
  <c r="L81" i="44"/>
  <c r="N81" i="44" s="1"/>
  <c r="L88" i="44"/>
  <c r="N88" i="44" s="1"/>
  <c r="L95" i="44"/>
  <c r="N95" i="44" s="1"/>
  <c r="L102" i="44"/>
  <c r="N102" i="44" s="1"/>
  <c r="L109" i="44"/>
  <c r="N109" i="44" s="1"/>
  <c r="L115" i="44"/>
  <c r="N115" i="44" s="1"/>
  <c r="L122" i="44"/>
  <c r="N122" i="44" s="1"/>
  <c r="L142" i="44"/>
  <c r="N142" i="44" s="1"/>
  <c r="L149" i="44"/>
  <c r="N149" i="44" s="1"/>
  <c r="L156" i="44"/>
  <c r="N156" i="44" s="1"/>
  <c r="L58" i="44"/>
  <c r="N58" i="44" s="1"/>
  <c r="L164" i="43"/>
  <c r="N164" i="43" s="1"/>
  <c r="L29" i="43"/>
  <c r="L63" i="43"/>
  <c r="N63" i="43" s="1"/>
  <c r="L75" i="43"/>
  <c r="N75" i="43" s="1"/>
  <c r="L70" i="43"/>
  <c r="N70" i="43" s="1"/>
  <c r="L53" i="43"/>
  <c r="N53" i="43" s="1"/>
  <c r="L59" i="43"/>
  <c r="N59" i="43" s="1"/>
  <c r="L65" i="43"/>
  <c r="N65" i="43" s="1"/>
  <c r="L102" i="43"/>
  <c r="N102" i="43" s="1"/>
  <c r="L108" i="43"/>
  <c r="N108" i="43" s="1"/>
  <c r="L114" i="43"/>
  <c r="N114" i="43" s="1"/>
  <c r="L149" i="43"/>
  <c r="N149" i="43" s="1"/>
  <c r="L167" i="43"/>
  <c r="N167" i="43" s="1"/>
  <c r="L66" i="43"/>
  <c r="N66" i="43" s="1"/>
  <c r="L109" i="43"/>
  <c r="N109" i="43" s="1"/>
  <c r="L115" i="43"/>
  <c r="N115" i="43" s="1"/>
  <c r="L150" i="43"/>
  <c r="N150" i="43" s="1"/>
  <c r="L54" i="43"/>
  <c r="N54" i="43" s="1"/>
  <c r="L97" i="43"/>
  <c r="N97" i="43" s="1"/>
  <c r="L121" i="43"/>
  <c r="N121" i="43" s="1"/>
  <c r="L127" i="43"/>
  <c r="N127" i="43" s="1"/>
  <c r="L162" i="43"/>
  <c r="N162" i="43" s="1"/>
  <c r="L55" i="43"/>
  <c r="N55" i="43" s="1"/>
  <c r="L67" i="43"/>
  <c r="N67" i="43" s="1"/>
  <c r="L85" i="43"/>
  <c r="N85" i="43" s="1"/>
  <c r="L116" i="43"/>
  <c r="N116" i="43" s="1"/>
  <c r="L139" i="43"/>
  <c r="N139" i="43" s="1"/>
  <c r="L151" i="43"/>
  <c r="N151" i="43" s="1"/>
  <c r="L46" i="43"/>
  <c r="N46" i="43" s="1"/>
  <c r="L62" i="43"/>
  <c r="N62" i="43" s="1"/>
  <c r="L80" i="43"/>
  <c r="N80" i="43" s="1"/>
  <c r="L92" i="43"/>
  <c r="N92" i="43" s="1"/>
  <c r="L134" i="43"/>
  <c r="N134" i="43" s="1"/>
  <c r="L72" i="43"/>
  <c r="N72" i="43" s="1"/>
  <c r="L58" i="43"/>
  <c r="N58" i="43" s="1"/>
  <c r="L135" i="43"/>
  <c r="N135" i="43" s="1"/>
  <c r="L68" i="42"/>
  <c r="N68" i="42" s="1"/>
  <c r="L75" i="42"/>
  <c r="N75" i="42" s="1"/>
  <c r="L78" i="42"/>
  <c r="N78" i="42" s="1"/>
  <c r="L91" i="42"/>
  <c r="N91" i="42" s="1"/>
  <c r="L97" i="42"/>
  <c r="N97" i="42" s="1"/>
  <c r="L136" i="42"/>
  <c r="N136" i="42" s="1"/>
  <c r="L142" i="42"/>
  <c r="N142" i="42" s="1"/>
  <c r="L155" i="42"/>
  <c r="N155" i="42" s="1"/>
  <c r="L161" i="42"/>
  <c r="N161" i="42" s="1"/>
  <c r="L167" i="42"/>
  <c r="N167" i="42" s="1"/>
  <c r="L85" i="42"/>
  <c r="N85" i="42" s="1"/>
  <c r="L98" i="42"/>
  <c r="N98" i="42" s="1"/>
  <c r="L130" i="42"/>
  <c r="N130" i="42" s="1"/>
  <c r="L54" i="42"/>
  <c r="N54" i="42" s="1"/>
  <c r="L79" i="42"/>
  <c r="N79" i="42" s="1"/>
  <c r="L105" i="42"/>
  <c r="N105" i="42" s="1"/>
  <c r="L118" i="42"/>
  <c r="N118" i="42" s="1"/>
  <c r="L150" i="42"/>
  <c r="N150" i="42" s="1"/>
  <c r="L59" i="42"/>
  <c r="N59" i="42" s="1"/>
  <c r="L80" i="42"/>
  <c r="N80" i="42" s="1"/>
  <c r="L93" i="42"/>
  <c r="N93" i="42" s="1"/>
  <c r="L112" i="42"/>
  <c r="N112" i="42" s="1"/>
  <c r="L66" i="42"/>
  <c r="N66" i="42" s="1"/>
  <c r="L73" i="42"/>
  <c r="N73" i="42" s="1"/>
  <c r="L87" i="42"/>
  <c r="N87" i="42" s="1"/>
  <c r="L100" i="42"/>
  <c r="N100" i="42" s="1"/>
  <c r="L106" i="42"/>
  <c r="N106" i="42" s="1"/>
  <c r="L119" i="42"/>
  <c r="N119" i="42" s="1"/>
  <c r="L151" i="42"/>
  <c r="N151" i="42" s="1"/>
  <c r="L157" i="42"/>
  <c r="N157" i="42" s="1"/>
  <c r="L58" i="39"/>
  <c r="N58" i="39" s="1"/>
  <c r="L65" i="39"/>
  <c r="N65" i="39" s="1"/>
  <c r="L72" i="39"/>
  <c r="N72" i="39" s="1"/>
  <c r="L96" i="39"/>
  <c r="N96" i="39" s="1"/>
  <c r="L103" i="39"/>
  <c r="N103" i="39" s="1"/>
  <c r="L110" i="39"/>
  <c r="N110" i="39" s="1"/>
  <c r="L117" i="39"/>
  <c r="N117" i="39" s="1"/>
  <c r="L124" i="39"/>
  <c r="N124" i="39" s="1"/>
  <c r="L131" i="39"/>
  <c r="N131" i="39" s="1"/>
  <c r="L138" i="39"/>
  <c r="N138" i="39" s="1"/>
  <c r="L145" i="39"/>
  <c r="N145" i="39" s="1"/>
  <c r="L152" i="39"/>
  <c r="N152" i="39" s="1"/>
  <c r="L159" i="39"/>
  <c r="N159" i="39" s="1"/>
  <c r="L166" i="39"/>
  <c r="N166" i="39" s="1"/>
  <c r="L98" i="39"/>
  <c r="N98" i="39" s="1"/>
  <c r="L105" i="39"/>
  <c r="N105" i="39" s="1"/>
  <c r="L112" i="39"/>
  <c r="N112" i="39" s="1"/>
  <c r="L119" i="39"/>
  <c r="N119" i="39" s="1"/>
  <c r="L141" i="39"/>
  <c r="N141" i="39" s="1"/>
  <c r="L169" i="39"/>
  <c r="N169" i="39" s="1"/>
  <c r="L79" i="39"/>
  <c r="N79" i="39" s="1"/>
  <c r="L86" i="39"/>
  <c r="N86" i="39" s="1"/>
  <c r="L93" i="39"/>
  <c r="N93" i="39" s="1"/>
  <c r="L100" i="39"/>
  <c r="N100" i="39" s="1"/>
  <c r="L107" i="39"/>
  <c r="N107" i="39" s="1"/>
  <c r="L128" i="39"/>
  <c r="N128" i="39" s="1"/>
  <c r="L142" i="39"/>
  <c r="N142" i="39" s="1"/>
  <c r="L156" i="39"/>
  <c r="N156" i="39" s="1"/>
  <c r="L163" i="39"/>
  <c r="N163" i="39" s="1"/>
  <c r="L67" i="39"/>
  <c r="N67" i="39" s="1"/>
  <c r="L54" i="39"/>
  <c r="N54" i="39" s="1"/>
  <c r="L61" i="39"/>
  <c r="N61" i="39" s="1"/>
  <c r="L68" i="39"/>
  <c r="N68" i="39" s="1"/>
  <c r="L75" i="39"/>
  <c r="N75" i="39" s="1"/>
  <c r="L62" i="39"/>
  <c r="N62" i="39" s="1"/>
  <c r="L126" i="39"/>
  <c r="N126" i="39" s="1"/>
  <c r="L95" i="39"/>
  <c r="N95" i="39" s="1"/>
  <c r="L102" i="39"/>
  <c r="N102" i="39" s="1"/>
  <c r="L109" i="39"/>
  <c r="N109" i="39" s="1"/>
  <c r="L123" i="39"/>
  <c r="N123" i="39" s="1"/>
  <c r="L130" i="39"/>
  <c r="N130" i="39" s="1"/>
  <c r="L144" i="39"/>
  <c r="N144" i="39" s="1"/>
  <c r="L151" i="39"/>
  <c r="N151" i="39" s="1"/>
  <c r="L158" i="39"/>
  <c r="N158" i="39" s="1"/>
  <c r="L165" i="39"/>
  <c r="N165" i="39" s="1"/>
  <c r="L167" i="39"/>
  <c r="N167" i="39" s="1"/>
  <c r="L69" i="39"/>
  <c r="N69" i="39" s="1"/>
  <c r="L94" i="39"/>
  <c r="N94" i="39" s="1"/>
  <c r="L115" i="39"/>
  <c r="N115" i="39" s="1"/>
  <c r="L122" i="39"/>
  <c r="N122" i="39" s="1"/>
  <c r="L136" i="39"/>
  <c r="N136" i="39" s="1"/>
  <c r="L87" i="39"/>
  <c r="N87" i="39" s="1"/>
  <c r="L63" i="39"/>
  <c r="N63" i="39" s="1"/>
  <c r="L70" i="39"/>
  <c r="N70" i="39" s="1"/>
  <c r="L133" i="39"/>
  <c r="N133" i="39" s="1"/>
  <c r="L140" i="39"/>
  <c r="N140" i="39" s="1"/>
  <c r="L168" i="39"/>
  <c r="N168" i="39" s="1"/>
  <c r="L80" i="39"/>
  <c r="N80" i="39" s="1"/>
  <c r="L57" i="39"/>
  <c r="N57" i="39" s="1"/>
  <c r="L78" i="39"/>
  <c r="N78" i="39" s="1"/>
  <c r="L85" i="39"/>
  <c r="N85" i="39" s="1"/>
  <c r="L92" i="39"/>
  <c r="N92" i="39" s="1"/>
  <c r="L99" i="39"/>
  <c r="N99" i="39" s="1"/>
  <c r="L106" i="39"/>
  <c r="N106" i="39" s="1"/>
  <c r="L113" i="39"/>
  <c r="N113" i="39" s="1"/>
  <c r="L120" i="39"/>
  <c r="N120" i="39" s="1"/>
  <c r="L127" i="39"/>
  <c r="N127" i="39" s="1"/>
  <c r="L66" i="39"/>
  <c r="N66" i="39" s="1"/>
  <c r="L114" i="39"/>
  <c r="N114" i="39" s="1"/>
  <c r="L121" i="39"/>
  <c r="N121" i="39" s="1"/>
  <c r="L134" i="39"/>
  <c r="N134" i="39" s="1"/>
  <c r="L147" i="39"/>
  <c r="N147" i="39" s="1"/>
  <c r="L160" i="39"/>
  <c r="N160" i="39" s="1"/>
  <c r="L154" i="39"/>
  <c r="N154" i="39" s="1"/>
  <c r="L81" i="39"/>
  <c r="N81" i="39" s="1"/>
  <c r="L88" i="39"/>
  <c r="N88" i="39" s="1"/>
  <c r="L101" i="39"/>
  <c r="N101" i="39" s="1"/>
  <c r="L108" i="39"/>
  <c r="N108" i="39" s="1"/>
  <c r="L135" i="39"/>
  <c r="N135" i="39" s="1"/>
  <c r="L148" i="39"/>
  <c r="N148" i="39" s="1"/>
  <c r="L161" i="39"/>
  <c r="N161" i="39" s="1"/>
  <c r="L155" i="39"/>
  <c r="N155" i="39" s="1"/>
  <c r="L56" i="39"/>
  <c r="N56" i="39" s="1"/>
  <c r="L82" i="39"/>
  <c r="N82" i="39" s="1"/>
  <c r="L89" i="39"/>
  <c r="N89" i="39" s="1"/>
  <c r="L116" i="39"/>
  <c r="N116" i="39" s="1"/>
  <c r="L149" i="39"/>
  <c r="N149" i="39" s="1"/>
  <c r="L162" i="39"/>
  <c r="N162" i="39" s="1"/>
  <c r="K172" i="39"/>
  <c r="K171" i="39"/>
  <c r="L60" i="39"/>
  <c r="N60" i="39" s="1"/>
  <c r="L74" i="39"/>
  <c r="N74" i="39" s="1"/>
  <c r="H171" i="39"/>
  <c r="H172" i="39"/>
  <c r="L53" i="39"/>
  <c r="L137" i="39"/>
  <c r="N137" i="39" s="1"/>
  <c r="L48" i="15"/>
  <c r="N48" i="15" s="1"/>
  <c r="L18" i="44"/>
  <c r="L36" i="15"/>
  <c r="L14" i="15"/>
  <c r="U20" i="35" l="1"/>
  <c r="M20" i="43" s="1"/>
  <c r="U20" i="16"/>
  <c r="M20" i="44" s="1"/>
  <c r="M20" i="42"/>
  <c r="U20" i="36"/>
  <c r="U20" i="37"/>
  <c r="M20" i="39" s="1"/>
  <c r="U20" i="38"/>
  <c r="M20" i="15" s="1"/>
  <c r="L172" i="39"/>
  <c r="N53" i="39"/>
  <c r="L171" i="39"/>
  <c r="N36" i="15"/>
  <c r="N172" i="39" l="1"/>
  <c r="N171" i="39"/>
  <c r="I13" i="16"/>
  <c r="I14" i="16"/>
  <c r="I15" i="16"/>
  <c r="I16" i="16"/>
  <c r="I17" i="16"/>
  <c r="I18" i="16"/>
  <c r="I19" i="16"/>
  <c r="I20"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88" i="16"/>
  <c r="I12" i="16"/>
  <c r="I13" i="35"/>
  <c r="I14" i="35"/>
  <c r="I15" i="35"/>
  <c r="I16" i="35"/>
  <c r="I17" i="35"/>
  <c r="I18" i="35"/>
  <c r="I19" i="35"/>
  <c r="I20"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51" i="35"/>
  <c r="I52" i="35"/>
  <c r="I53" i="35"/>
  <c r="I54" i="35"/>
  <c r="I55" i="35"/>
  <c r="I56" i="35"/>
  <c r="I57" i="35"/>
  <c r="I58" i="35"/>
  <c r="I59" i="35"/>
  <c r="I60" i="35"/>
  <c r="I61" i="35"/>
  <c r="I62" i="35"/>
  <c r="I63" i="35"/>
  <c r="I64" i="35"/>
  <c r="I65" i="35"/>
  <c r="I66" i="35"/>
  <c r="I67" i="35"/>
  <c r="I68" i="35"/>
  <c r="I69" i="35"/>
  <c r="I70" i="35"/>
  <c r="I71" i="35"/>
  <c r="I72" i="35"/>
  <c r="I73" i="35"/>
  <c r="I74" i="35"/>
  <c r="I75" i="35"/>
  <c r="I76" i="35"/>
  <c r="I77" i="35"/>
  <c r="I78" i="35"/>
  <c r="I79" i="35"/>
  <c r="I80" i="35"/>
  <c r="I81" i="35"/>
  <c r="I82" i="35"/>
  <c r="I83" i="35"/>
  <c r="I84" i="35"/>
  <c r="I85" i="35"/>
  <c r="I86" i="35"/>
  <c r="I87" i="35"/>
  <c r="I88" i="35"/>
  <c r="I12" i="35"/>
  <c r="I13" i="36"/>
  <c r="I14" i="36"/>
  <c r="I15" i="36"/>
  <c r="I16" i="36"/>
  <c r="I17" i="36"/>
  <c r="I18" i="36"/>
  <c r="I19" i="36"/>
  <c r="I20" i="36"/>
  <c r="I22" i="36"/>
  <c r="I23" i="36"/>
  <c r="I24" i="36"/>
  <c r="I25" i="36"/>
  <c r="I26" i="36"/>
  <c r="I27" i="36"/>
  <c r="I28" i="36"/>
  <c r="I29" i="36"/>
  <c r="I30" i="36"/>
  <c r="I31" i="36"/>
  <c r="I32" i="36"/>
  <c r="I33" i="36"/>
  <c r="I34" i="36"/>
  <c r="I35" i="36"/>
  <c r="I36" i="36"/>
  <c r="I37" i="36"/>
  <c r="I38" i="36"/>
  <c r="I39" i="36"/>
  <c r="I40" i="36"/>
  <c r="I41" i="36"/>
  <c r="I42" i="36"/>
  <c r="I43" i="36"/>
  <c r="I44" i="36"/>
  <c r="I45" i="36"/>
  <c r="I46" i="36"/>
  <c r="I47" i="36"/>
  <c r="I48" i="36"/>
  <c r="I49" i="36"/>
  <c r="I50" i="36"/>
  <c r="I51" i="36"/>
  <c r="I52" i="36"/>
  <c r="I53" i="36"/>
  <c r="I54" i="36"/>
  <c r="I55" i="36"/>
  <c r="I56" i="36"/>
  <c r="I57" i="36"/>
  <c r="I58" i="36"/>
  <c r="I59" i="36"/>
  <c r="I60" i="36"/>
  <c r="I61" i="36"/>
  <c r="I62" i="36"/>
  <c r="I63" i="36"/>
  <c r="I64" i="36"/>
  <c r="I65" i="36"/>
  <c r="I66" i="36"/>
  <c r="I67" i="36"/>
  <c r="I68" i="36"/>
  <c r="I69" i="36"/>
  <c r="I70" i="36"/>
  <c r="I71" i="36"/>
  <c r="I72" i="36"/>
  <c r="I73" i="36"/>
  <c r="I74" i="36"/>
  <c r="I75" i="36"/>
  <c r="I76" i="36"/>
  <c r="I77" i="36"/>
  <c r="I78" i="36"/>
  <c r="I79" i="36"/>
  <c r="I80" i="36"/>
  <c r="I81" i="36"/>
  <c r="I82" i="36"/>
  <c r="I83" i="36"/>
  <c r="I84" i="36"/>
  <c r="I85" i="36"/>
  <c r="I86" i="36"/>
  <c r="I87" i="36"/>
  <c r="I88" i="36"/>
  <c r="I12" i="36"/>
  <c r="I13" i="37"/>
  <c r="I14" i="37"/>
  <c r="I15" i="37"/>
  <c r="I16" i="37"/>
  <c r="I17" i="37"/>
  <c r="I18" i="37"/>
  <c r="I19" i="37"/>
  <c r="I20" i="37"/>
  <c r="I22" i="37"/>
  <c r="I23" i="37"/>
  <c r="I24" i="37"/>
  <c r="I25" i="37"/>
  <c r="I26" i="37"/>
  <c r="I27" i="37"/>
  <c r="I28" i="37"/>
  <c r="I29" i="37"/>
  <c r="I30" i="37"/>
  <c r="I31" i="37"/>
  <c r="I32" i="37"/>
  <c r="I33" i="37"/>
  <c r="I34" i="37"/>
  <c r="I35" i="37"/>
  <c r="I36" i="37"/>
  <c r="I37" i="37"/>
  <c r="I38" i="37"/>
  <c r="I39" i="37"/>
  <c r="I40" i="37"/>
  <c r="I41" i="37"/>
  <c r="I42" i="37"/>
  <c r="I43" i="37"/>
  <c r="I44" i="37"/>
  <c r="I45" i="37"/>
  <c r="I46" i="37"/>
  <c r="I47" i="37"/>
  <c r="I48" i="37"/>
  <c r="I49" i="37"/>
  <c r="I50" i="37"/>
  <c r="I51" i="37"/>
  <c r="I52" i="37"/>
  <c r="I53" i="37"/>
  <c r="I54" i="37"/>
  <c r="I55" i="37"/>
  <c r="I56" i="37"/>
  <c r="I57" i="37"/>
  <c r="I58" i="37"/>
  <c r="I59" i="37"/>
  <c r="I60" i="37"/>
  <c r="I61" i="37"/>
  <c r="I62" i="37"/>
  <c r="I63" i="37"/>
  <c r="I64" i="37"/>
  <c r="I65" i="37"/>
  <c r="I66" i="37"/>
  <c r="I67" i="37"/>
  <c r="I68" i="37"/>
  <c r="I69" i="37"/>
  <c r="I70" i="37"/>
  <c r="I71" i="37"/>
  <c r="I72" i="37"/>
  <c r="I73" i="37"/>
  <c r="I74" i="37"/>
  <c r="I75" i="37"/>
  <c r="I76" i="37"/>
  <c r="I77" i="37"/>
  <c r="I78" i="37"/>
  <c r="I79" i="37"/>
  <c r="I80" i="37"/>
  <c r="I81" i="37"/>
  <c r="I82" i="37"/>
  <c r="I83" i="37"/>
  <c r="I84" i="37"/>
  <c r="I85" i="37"/>
  <c r="I86" i="37"/>
  <c r="I87" i="37"/>
  <c r="I88" i="37"/>
  <c r="I12" i="37"/>
  <c r="I13" i="38"/>
  <c r="I14" i="38"/>
  <c r="I15" i="38"/>
  <c r="I16" i="38"/>
  <c r="I17" i="38"/>
  <c r="I18" i="38"/>
  <c r="I19" i="38"/>
  <c r="I20" i="38"/>
  <c r="I22" i="38"/>
  <c r="I23" i="38"/>
  <c r="I24" i="38"/>
  <c r="I25" i="38"/>
  <c r="I26" i="38"/>
  <c r="I27" i="38"/>
  <c r="I28" i="38"/>
  <c r="I29" i="38"/>
  <c r="I30" i="38"/>
  <c r="I31" i="38"/>
  <c r="I32" i="38"/>
  <c r="I33" i="38"/>
  <c r="I34" i="38"/>
  <c r="I35" i="38"/>
  <c r="I36" i="38"/>
  <c r="I37" i="38"/>
  <c r="I38" i="38"/>
  <c r="I39" i="38"/>
  <c r="I40" i="38"/>
  <c r="I41" i="38"/>
  <c r="I42" i="38"/>
  <c r="I43" i="38"/>
  <c r="I44" i="38"/>
  <c r="I45" i="38"/>
  <c r="I46" i="38"/>
  <c r="I47" i="38"/>
  <c r="I48" i="38"/>
  <c r="I49" i="38"/>
  <c r="I50" i="38"/>
  <c r="I51" i="38"/>
  <c r="I52" i="38"/>
  <c r="I53" i="38"/>
  <c r="I54" i="38"/>
  <c r="I55" i="38"/>
  <c r="I56" i="38"/>
  <c r="I57" i="38"/>
  <c r="I58" i="38"/>
  <c r="I59" i="38"/>
  <c r="I60" i="38"/>
  <c r="I61" i="38"/>
  <c r="I62" i="38"/>
  <c r="I63" i="38"/>
  <c r="I64" i="38"/>
  <c r="I65" i="38"/>
  <c r="I66" i="38"/>
  <c r="I67" i="38"/>
  <c r="I68" i="38"/>
  <c r="I69" i="38"/>
  <c r="I70" i="38"/>
  <c r="I71" i="38"/>
  <c r="I72" i="38"/>
  <c r="I73" i="38"/>
  <c r="I74" i="38"/>
  <c r="I75" i="38"/>
  <c r="I76" i="38"/>
  <c r="I77" i="38"/>
  <c r="I78" i="38"/>
  <c r="I79" i="38"/>
  <c r="I80" i="38"/>
  <c r="I81" i="38"/>
  <c r="I82" i="38"/>
  <c r="I83" i="38"/>
  <c r="I84" i="38"/>
  <c r="I85" i="38"/>
  <c r="I86" i="38"/>
  <c r="I87" i="38"/>
  <c r="I88" i="38"/>
  <c r="I12" i="38"/>
  <c r="G9" i="46"/>
  <c r="G10" i="46" s="1"/>
  <c r="G11" i="46" s="1"/>
  <c r="G12" i="46" s="1"/>
  <c r="G13" i="46" s="1"/>
  <c r="G14" i="46" s="1"/>
  <c r="G15" i="46" s="1"/>
  <c r="G16" i="46" s="1"/>
  <c r="G17" i="46" s="1"/>
  <c r="G18" i="46" s="1"/>
  <c r="G19" i="46" s="1"/>
  <c r="G20" i="46" s="1"/>
  <c r="G21" i="46" s="1"/>
  <c r="G22" i="46" s="1"/>
  <c r="G23" i="46" s="1"/>
  <c r="G24" i="46" s="1"/>
  <c r="G25" i="46" s="1"/>
  <c r="G26" i="46" s="1"/>
  <c r="G27" i="46" s="1"/>
  <c r="G28" i="46" s="1"/>
  <c r="G29" i="46" s="1"/>
  <c r="G30" i="46" s="1"/>
  <c r="G31" i="46" s="1"/>
  <c r="G32" i="46" s="1"/>
  <c r="G33" i="46" s="1"/>
  <c r="E9" i="46" l="1"/>
  <c r="E10" i="46" s="1"/>
  <c r="E11" i="46" s="1"/>
  <c r="E12" i="46" s="1"/>
  <c r="E13" i="46" s="1"/>
  <c r="E14" i="46" s="1"/>
  <c r="E15" i="46" s="1"/>
  <c r="E16" i="46" s="1"/>
  <c r="E17" i="46" s="1"/>
  <c r="E18" i="46" s="1"/>
  <c r="E19" i="46" s="1"/>
  <c r="E20" i="46" s="1"/>
  <c r="E21" i="46" s="1"/>
  <c r="E22" i="46" s="1"/>
  <c r="E23" i="46" s="1"/>
  <c r="E24" i="46" s="1"/>
  <c r="E25" i="46" s="1"/>
  <c r="E26" i="46" s="1"/>
  <c r="E27" i="46" s="1"/>
  <c r="E28" i="46" s="1"/>
  <c r="E29" i="46" s="1"/>
  <c r="E30" i="46" s="1"/>
  <c r="E31" i="46" s="1"/>
  <c r="E32" i="46" s="1"/>
  <c r="E33" i="46" s="1"/>
  <c r="K26" i="35"/>
  <c r="K27" i="35"/>
  <c r="K26" i="36"/>
  <c r="K24" i="36"/>
  <c r="K25" i="36"/>
  <c r="K29" i="36"/>
  <c r="K12" i="38"/>
  <c r="K24" i="37"/>
  <c r="K25" i="37"/>
  <c r="K26" i="37"/>
  <c r="K24" i="38"/>
  <c r="K25" i="38"/>
  <c r="K26" i="38"/>
  <c r="K27" i="38"/>
  <c r="B9" i="46"/>
  <c r="B10" i="46" s="1"/>
  <c r="C8" i="46"/>
  <c r="D8" i="46" s="1"/>
  <c r="W27" i="36"/>
  <c r="M24" i="35"/>
  <c r="M25" i="35"/>
  <c r="M26" i="35"/>
  <c r="K24" i="35"/>
  <c r="Z24" i="35" s="1"/>
  <c r="K25" i="35"/>
  <c r="W25" i="35" s="1"/>
  <c r="M24" i="37"/>
  <c r="M25" i="37"/>
  <c r="M26" i="37"/>
  <c r="K27" i="37"/>
  <c r="X27" i="37" s="1"/>
  <c r="K28" i="37"/>
  <c r="M26" i="38"/>
  <c r="M27" i="38"/>
  <c r="K20" i="38"/>
  <c r="K22" i="38"/>
  <c r="K23" i="38"/>
  <c r="K28" i="38"/>
  <c r="M24" i="16"/>
  <c r="M25" i="16"/>
  <c r="M26" i="16"/>
  <c r="M27" i="16"/>
  <c r="M28" i="16"/>
  <c r="M29" i="16"/>
  <c r="M30" i="16"/>
  <c r="M31" i="16"/>
  <c r="K23" i="16"/>
  <c r="AA23" i="16" s="1"/>
  <c r="K24" i="16"/>
  <c r="K25" i="16"/>
  <c r="K26" i="16"/>
  <c r="K27" i="16"/>
  <c r="W27" i="16" s="1"/>
  <c r="K28" i="16"/>
  <c r="W28" i="16" s="1"/>
  <c r="K29" i="16"/>
  <c r="W29" i="16" s="1"/>
  <c r="M22" i="36"/>
  <c r="M23" i="36"/>
  <c r="M24" i="36"/>
  <c r="M25" i="36"/>
  <c r="M26" i="36"/>
  <c r="M27" i="36"/>
  <c r="M28" i="36"/>
  <c r="M29" i="36"/>
  <c r="M30" i="36"/>
  <c r="M31" i="36"/>
  <c r="K27" i="36"/>
  <c r="AA27" i="36" s="1"/>
  <c r="K28" i="36"/>
  <c r="K30" i="36"/>
  <c r="W12" i="38" l="1"/>
  <c r="Y12" i="38"/>
  <c r="Z12" i="38"/>
  <c r="X12" i="38"/>
  <c r="AA12" i="38"/>
  <c r="W26" i="16"/>
  <c r="AA26" i="16"/>
  <c r="W25" i="16"/>
  <c r="AA25" i="16"/>
  <c r="Y24" i="16"/>
  <c r="AA24" i="16"/>
  <c r="Z25" i="16"/>
  <c r="X26" i="16"/>
  <c r="W24" i="35"/>
  <c r="C9" i="46"/>
  <c r="D9" i="46" s="1"/>
  <c r="B11" i="46"/>
  <c r="C10" i="46"/>
  <c r="D10" i="46" s="1"/>
  <c r="I90" i="16"/>
  <c r="X25" i="16"/>
  <c r="Z26" i="16"/>
  <c r="X24" i="16"/>
  <c r="Y26" i="16"/>
  <c r="Y25" i="16"/>
  <c r="Z24" i="16"/>
  <c r="W24" i="16"/>
  <c r="W27" i="35"/>
  <c r="X27" i="35"/>
  <c r="Y27" i="35"/>
  <c r="Z27" i="35"/>
  <c r="AA27" i="35"/>
  <c r="Y26" i="35"/>
  <c r="AA26" i="35"/>
  <c r="W26" i="35"/>
  <c r="X26" i="35"/>
  <c r="Z26" i="35"/>
  <c r="Y25" i="35"/>
  <c r="X25" i="35"/>
  <c r="AA24" i="35"/>
  <c r="Y24" i="35"/>
  <c r="AA25" i="35"/>
  <c r="X24" i="35"/>
  <c r="Z25" i="35"/>
  <c r="X26" i="36"/>
  <c r="Y26" i="36"/>
  <c r="W26" i="36"/>
  <c r="Z26" i="36"/>
  <c r="AA26" i="36"/>
  <c r="W25" i="36"/>
  <c r="X25" i="36"/>
  <c r="Z25" i="36"/>
  <c r="AA25" i="36"/>
  <c r="Y25" i="36"/>
  <c r="Z24" i="36"/>
  <c r="W24" i="36"/>
  <c r="X24" i="36"/>
  <c r="Y24" i="36"/>
  <c r="AA24" i="36"/>
  <c r="Z27" i="36"/>
  <c r="Y27" i="36"/>
  <c r="X27" i="36"/>
  <c r="W24" i="37"/>
  <c r="X24" i="37"/>
  <c r="Y24" i="37"/>
  <c r="Z24" i="37"/>
  <c r="AA24" i="37"/>
  <c r="X26" i="37"/>
  <c r="Y26" i="37"/>
  <c r="Z26" i="37"/>
  <c r="AA26" i="37"/>
  <c r="W26" i="37"/>
  <c r="Z25" i="37"/>
  <c r="AA25" i="37"/>
  <c r="W25" i="37"/>
  <c r="X25" i="37"/>
  <c r="Y25" i="37"/>
  <c r="W27" i="37"/>
  <c r="AA27" i="37"/>
  <c r="Z27" i="37"/>
  <c r="Y27" i="37"/>
  <c r="C11" i="46" l="1"/>
  <c r="D11" i="46" s="1"/>
  <c r="B12" i="46"/>
  <c r="C12" i="46" l="1"/>
  <c r="D12" i="46" s="1"/>
  <c r="B13" i="46"/>
  <c r="M24" i="38"/>
  <c r="M25" i="38"/>
  <c r="B14" i="46" l="1"/>
  <c r="C13" i="46"/>
  <c r="D13" i="46" s="1"/>
  <c r="J33" i="42"/>
  <c r="B15" i="46" l="1"/>
  <c r="C14" i="46"/>
  <c r="D14" i="46" s="1"/>
  <c r="K48" i="43"/>
  <c r="H48" i="43"/>
  <c r="K48" i="42"/>
  <c r="H48" i="42"/>
  <c r="K46" i="15"/>
  <c r="K48" i="44"/>
  <c r="H48" i="44"/>
  <c r="L46" i="15" l="1"/>
  <c r="N46" i="15" s="1"/>
  <c r="L48" i="42"/>
  <c r="N48" i="42" s="1"/>
  <c r="L48" i="43"/>
  <c r="N48" i="43" s="1"/>
  <c r="L48" i="44"/>
  <c r="N48" i="44" s="1"/>
  <c r="B16" i="46"/>
  <c r="C15" i="46"/>
  <c r="D15" i="46" s="1"/>
  <c r="F50" i="44"/>
  <c r="G50" i="44"/>
  <c r="I50" i="44"/>
  <c r="J50" i="44"/>
  <c r="M50" i="44"/>
  <c r="E50" i="44"/>
  <c r="F50" i="43"/>
  <c r="G50" i="43"/>
  <c r="I50" i="43"/>
  <c r="J50" i="43"/>
  <c r="M50" i="43"/>
  <c r="E50" i="43"/>
  <c r="F50" i="42"/>
  <c r="G50" i="42"/>
  <c r="I50" i="42"/>
  <c r="J50" i="42"/>
  <c r="M50" i="42"/>
  <c r="E50" i="42"/>
  <c r="F50" i="39"/>
  <c r="G50" i="39"/>
  <c r="I50" i="39"/>
  <c r="J50" i="39"/>
  <c r="M50" i="39"/>
  <c r="E50" i="39"/>
  <c r="B17" i="46" l="1"/>
  <c r="C16" i="46"/>
  <c r="D16" i="46" s="1"/>
  <c r="M31" i="44"/>
  <c r="M29" i="44"/>
  <c r="M28" i="44"/>
  <c r="M31" i="43"/>
  <c r="M27" i="43"/>
  <c r="M26" i="43"/>
  <c r="M22" i="43"/>
  <c r="M21" i="43"/>
  <c r="M19" i="43"/>
  <c r="M31" i="42"/>
  <c r="M29" i="42"/>
  <c r="M28" i="42"/>
  <c r="M22" i="42"/>
  <c r="M21" i="42"/>
  <c r="M19" i="42"/>
  <c r="M27" i="39"/>
  <c r="M26" i="39"/>
  <c r="M22" i="39"/>
  <c r="M21" i="39"/>
  <c r="M19" i="39"/>
  <c r="M27" i="15"/>
  <c r="M26" i="15"/>
  <c r="M22" i="15"/>
  <c r="M21" i="15"/>
  <c r="M19" i="15"/>
  <c r="M30" i="29"/>
  <c r="J30" i="29"/>
  <c r="I30" i="29"/>
  <c r="G30" i="29"/>
  <c r="F30" i="29"/>
  <c r="E30" i="29"/>
  <c r="M29" i="29"/>
  <c r="J29" i="29"/>
  <c r="I29" i="29"/>
  <c r="G29" i="29"/>
  <c r="F29" i="29"/>
  <c r="E29" i="29"/>
  <c r="M28" i="29"/>
  <c r="J28" i="29"/>
  <c r="I28" i="29"/>
  <c r="G28" i="29"/>
  <c r="F28" i="29"/>
  <c r="E28" i="29"/>
  <c r="M27" i="29"/>
  <c r="J27" i="29"/>
  <c r="I27" i="29"/>
  <c r="G27" i="29"/>
  <c r="F27" i="29"/>
  <c r="E27" i="29"/>
  <c r="B18" i="46" l="1"/>
  <c r="C17" i="46"/>
  <c r="D17" i="46" s="1"/>
  <c r="C196" i="44"/>
  <c r="C195" i="44"/>
  <c r="C194" i="44"/>
  <c r="M179" i="44"/>
  <c r="M48" i="29" s="1"/>
  <c r="J179" i="44"/>
  <c r="J48" i="29" s="1"/>
  <c r="I179" i="44"/>
  <c r="I48" i="29" s="1"/>
  <c r="G179" i="44"/>
  <c r="G48" i="29" s="1"/>
  <c r="F179" i="44"/>
  <c r="F48" i="29" s="1"/>
  <c r="E179" i="44"/>
  <c r="E48" i="29" s="1"/>
  <c r="K177" i="44"/>
  <c r="H177" i="44"/>
  <c r="K176" i="44"/>
  <c r="H176" i="44"/>
  <c r="K175" i="44"/>
  <c r="H175" i="44"/>
  <c r="K174" i="44"/>
  <c r="H174" i="44"/>
  <c r="M172" i="44"/>
  <c r="J172" i="44"/>
  <c r="I172" i="44"/>
  <c r="G172" i="44"/>
  <c r="F172" i="44"/>
  <c r="E172" i="44"/>
  <c r="M171" i="44"/>
  <c r="M39" i="29" s="1"/>
  <c r="J171" i="44"/>
  <c r="J39" i="29" s="1"/>
  <c r="I171" i="44"/>
  <c r="I39" i="29" s="1"/>
  <c r="G171" i="44"/>
  <c r="G39" i="29" s="1"/>
  <c r="F171" i="44"/>
  <c r="F39" i="29" s="1"/>
  <c r="E171" i="44"/>
  <c r="E39" i="29" s="1"/>
  <c r="K47" i="44"/>
  <c r="H47" i="44"/>
  <c r="K46" i="44"/>
  <c r="H46" i="44"/>
  <c r="K45" i="44"/>
  <c r="H45" i="44"/>
  <c r="K44" i="44"/>
  <c r="H44" i="44"/>
  <c r="K43" i="44"/>
  <c r="H43" i="44"/>
  <c r="K42" i="44"/>
  <c r="K38" i="44"/>
  <c r="H38" i="44"/>
  <c r="K37" i="44"/>
  <c r="H37" i="44"/>
  <c r="K36" i="44"/>
  <c r="H36" i="44"/>
  <c r="J33" i="44"/>
  <c r="J21" i="29" s="1"/>
  <c r="I33" i="44"/>
  <c r="I21" i="29" s="1"/>
  <c r="G33" i="44"/>
  <c r="G21" i="29" s="1"/>
  <c r="F33" i="44"/>
  <c r="F21" i="29" s="1"/>
  <c r="E33" i="44"/>
  <c r="E21" i="29" s="1"/>
  <c r="K31" i="44"/>
  <c r="H31" i="44"/>
  <c r="K30" i="44"/>
  <c r="H30" i="44"/>
  <c r="K29" i="44"/>
  <c r="H29" i="44"/>
  <c r="K28" i="44"/>
  <c r="H28" i="44"/>
  <c r="K27" i="44"/>
  <c r="H27" i="44"/>
  <c r="K26" i="44"/>
  <c r="H26" i="44"/>
  <c r="K25" i="44"/>
  <c r="H25" i="44"/>
  <c r="K24" i="44"/>
  <c r="H24" i="44"/>
  <c r="K23" i="44"/>
  <c r="H23" i="44"/>
  <c r="K22" i="44"/>
  <c r="H22" i="44"/>
  <c r="K21" i="44"/>
  <c r="H21" i="44"/>
  <c r="K20" i="44"/>
  <c r="H20" i="44"/>
  <c r="K19" i="44"/>
  <c r="H19" i="44"/>
  <c r="K17" i="44"/>
  <c r="H17" i="44"/>
  <c r="K16" i="44"/>
  <c r="H16" i="44"/>
  <c r="K15" i="44"/>
  <c r="H15" i="44"/>
  <c r="K14" i="44"/>
  <c r="H14" i="44"/>
  <c r="J12" i="44"/>
  <c r="F8" i="44"/>
  <c r="M8" i="44" s="1"/>
  <c r="E8" i="44"/>
  <c r="K6" i="44"/>
  <c r="E5" i="44"/>
  <c r="E4" i="44"/>
  <c r="N3" i="44"/>
  <c r="E3" i="44"/>
  <c r="N2" i="44"/>
  <c r="E2" i="44"/>
  <c r="C196" i="43"/>
  <c r="C195" i="43"/>
  <c r="C194" i="43"/>
  <c r="M179" i="43"/>
  <c r="M47" i="29" s="1"/>
  <c r="J179" i="43"/>
  <c r="J47" i="29" s="1"/>
  <c r="I179" i="43"/>
  <c r="I47" i="29" s="1"/>
  <c r="G179" i="43"/>
  <c r="G47" i="29" s="1"/>
  <c r="F179" i="43"/>
  <c r="F47" i="29" s="1"/>
  <c r="E179" i="43"/>
  <c r="E47" i="29" s="1"/>
  <c r="K177" i="43"/>
  <c r="H177" i="43"/>
  <c r="K176" i="43"/>
  <c r="H176" i="43"/>
  <c r="L176" i="43" s="1"/>
  <c r="N176" i="43" s="1"/>
  <c r="K175" i="43"/>
  <c r="H175" i="43"/>
  <c r="K174" i="43"/>
  <c r="H174" i="43"/>
  <c r="M172" i="43"/>
  <c r="J172" i="43"/>
  <c r="I172" i="43"/>
  <c r="G172" i="43"/>
  <c r="F172" i="43"/>
  <c r="E172" i="43"/>
  <c r="M171" i="43"/>
  <c r="M38" i="29" s="1"/>
  <c r="J171" i="43"/>
  <c r="J38" i="29" s="1"/>
  <c r="I171" i="43"/>
  <c r="I38" i="29" s="1"/>
  <c r="G171" i="43"/>
  <c r="G38" i="29" s="1"/>
  <c r="F171" i="43"/>
  <c r="F38" i="29" s="1"/>
  <c r="E171" i="43"/>
  <c r="E38" i="29" s="1"/>
  <c r="H47" i="43"/>
  <c r="K44" i="43"/>
  <c r="H44" i="43"/>
  <c r="L44" i="43" s="1"/>
  <c r="N44" i="43" s="1"/>
  <c r="K43" i="43"/>
  <c r="H43" i="43"/>
  <c r="K42" i="43"/>
  <c r="H42" i="43"/>
  <c r="K41" i="43"/>
  <c r="H41" i="43"/>
  <c r="K40" i="43"/>
  <c r="H40" i="43"/>
  <c r="K39" i="43"/>
  <c r="H39" i="43"/>
  <c r="K38" i="43"/>
  <c r="H38" i="43"/>
  <c r="K37" i="43"/>
  <c r="H37" i="43"/>
  <c r="K36" i="43"/>
  <c r="H36" i="43"/>
  <c r="J33" i="43"/>
  <c r="J20" i="29" s="1"/>
  <c r="I33" i="43"/>
  <c r="I20" i="29" s="1"/>
  <c r="G33" i="43"/>
  <c r="G20" i="29" s="1"/>
  <c r="F33" i="43"/>
  <c r="F20" i="29" s="1"/>
  <c r="E33" i="43"/>
  <c r="E20" i="29" s="1"/>
  <c r="K31" i="43"/>
  <c r="H31" i="43"/>
  <c r="K30" i="43"/>
  <c r="H30" i="43"/>
  <c r="K28" i="43"/>
  <c r="H28" i="43"/>
  <c r="K27" i="43"/>
  <c r="H27" i="43"/>
  <c r="K26" i="43"/>
  <c r="H26" i="43"/>
  <c r="K25" i="43"/>
  <c r="H25" i="43"/>
  <c r="K24" i="43"/>
  <c r="H24" i="43"/>
  <c r="K23" i="43"/>
  <c r="H23" i="43"/>
  <c r="K22" i="43"/>
  <c r="H22" i="43"/>
  <c r="K21" i="43"/>
  <c r="H21" i="43"/>
  <c r="K20" i="43"/>
  <c r="H20" i="43"/>
  <c r="K19" i="43"/>
  <c r="H19" i="43"/>
  <c r="K18" i="43"/>
  <c r="H18" i="43"/>
  <c r="K17" i="43"/>
  <c r="H17" i="43"/>
  <c r="K16" i="43"/>
  <c r="H16" i="43"/>
  <c r="K15" i="43"/>
  <c r="H15" i="43"/>
  <c r="K14" i="43"/>
  <c r="H14" i="43"/>
  <c r="J12" i="43"/>
  <c r="F8" i="43"/>
  <c r="M8" i="43" s="1"/>
  <c r="E8" i="43"/>
  <c r="K6" i="43"/>
  <c r="E5" i="43"/>
  <c r="E4" i="43"/>
  <c r="N3" i="43"/>
  <c r="E3" i="43"/>
  <c r="N2" i="43"/>
  <c r="E2" i="43"/>
  <c r="K159" i="15"/>
  <c r="K160" i="15"/>
  <c r="K161" i="15"/>
  <c r="K162" i="15"/>
  <c r="K163" i="15"/>
  <c r="K164" i="15"/>
  <c r="K165" i="15"/>
  <c r="K166" i="15"/>
  <c r="K167" i="15"/>
  <c r="K168" i="15"/>
  <c r="K169" i="15"/>
  <c r="H159" i="15"/>
  <c r="H160" i="15"/>
  <c r="H161" i="15"/>
  <c r="H162" i="15"/>
  <c r="H163" i="15"/>
  <c r="H164" i="15"/>
  <c r="H165" i="15"/>
  <c r="H166" i="15"/>
  <c r="H167" i="15"/>
  <c r="H168" i="15"/>
  <c r="H169" i="15"/>
  <c r="C196" i="42"/>
  <c r="C195" i="42"/>
  <c r="C194" i="42"/>
  <c r="M179" i="42"/>
  <c r="M46" i="29" s="1"/>
  <c r="J179" i="42"/>
  <c r="J46" i="29" s="1"/>
  <c r="I179" i="42"/>
  <c r="I46" i="29" s="1"/>
  <c r="G179" i="42"/>
  <c r="G46" i="29" s="1"/>
  <c r="F179" i="42"/>
  <c r="F46" i="29" s="1"/>
  <c r="E179" i="42"/>
  <c r="E46" i="29" s="1"/>
  <c r="K177" i="42"/>
  <c r="H177" i="42"/>
  <c r="K176" i="42"/>
  <c r="H176" i="42"/>
  <c r="K175" i="42"/>
  <c r="H175" i="42"/>
  <c r="K174" i="42"/>
  <c r="H174" i="42"/>
  <c r="M172" i="42"/>
  <c r="J172" i="42"/>
  <c r="I172" i="42"/>
  <c r="G172" i="42"/>
  <c r="F172" i="42"/>
  <c r="E172" i="42"/>
  <c r="M171" i="42"/>
  <c r="M37" i="29" s="1"/>
  <c r="J171" i="42"/>
  <c r="J37" i="29" s="1"/>
  <c r="I171" i="42"/>
  <c r="I37" i="29" s="1"/>
  <c r="G171" i="42"/>
  <c r="G37" i="29" s="1"/>
  <c r="F171" i="42"/>
  <c r="F37" i="29" s="1"/>
  <c r="E171" i="42"/>
  <c r="E37" i="29" s="1"/>
  <c r="K47" i="42"/>
  <c r="H47" i="42"/>
  <c r="K46" i="42"/>
  <c r="K42" i="42"/>
  <c r="K41" i="42"/>
  <c r="K40" i="42"/>
  <c r="K39" i="42"/>
  <c r="H39" i="42"/>
  <c r="K38" i="42"/>
  <c r="H38" i="42"/>
  <c r="K37" i="42"/>
  <c r="H37" i="42"/>
  <c r="K36" i="42"/>
  <c r="H36" i="42"/>
  <c r="J19" i="29"/>
  <c r="I33" i="42"/>
  <c r="I19" i="29" s="1"/>
  <c r="G33" i="42"/>
  <c r="G19" i="29" s="1"/>
  <c r="F33" i="42"/>
  <c r="F19" i="29" s="1"/>
  <c r="E33" i="42"/>
  <c r="E19" i="29" s="1"/>
  <c r="K31" i="42"/>
  <c r="H31" i="42"/>
  <c r="K30" i="42"/>
  <c r="H30" i="42"/>
  <c r="K29" i="42"/>
  <c r="H29" i="42"/>
  <c r="K28" i="42"/>
  <c r="H28" i="42"/>
  <c r="K27" i="42"/>
  <c r="H27" i="42"/>
  <c r="K26" i="42"/>
  <c r="H26" i="42"/>
  <c r="K25" i="42"/>
  <c r="H25" i="42"/>
  <c r="K23" i="42"/>
  <c r="H23" i="42"/>
  <c r="K22" i="42"/>
  <c r="H22" i="42"/>
  <c r="K21" i="42"/>
  <c r="H21" i="42"/>
  <c r="K20" i="42"/>
  <c r="H20" i="42"/>
  <c r="K19" i="42"/>
  <c r="H19" i="42"/>
  <c r="K18" i="42"/>
  <c r="H18" i="42"/>
  <c r="K17" i="42"/>
  <c r="H17" i="42"/>
  <c r="K16" i="42"/>
  <c r="H16" i="42"/>
  <c r="K15" i="42"/>
  <c r="H15" i="42"/>
  <c r="K14" i="42"/>
  <c r="H14" i="42"/>
  <c r="J12" i="42"/>
  <c r="F8" i="42"/>
  <c r="L8" i="42" s="1"/>
  <c r="E8" i="42"/>
  <c r="K6" i="42"/>
  <c r="E5" i="42"/>
  <c r="E4" i="42"/>
  <c r="N3" i="42"/>
  <c r="E3" i="42"/>
  <c r="N2" i="42"/>
  <c r="E2" i="42"/>
  <c r="C196" i="39"/>
  <c r="C195" i="39"/>
  <c r="C194" i="39"/>
  <c r="M179" i="39"/>
  <c r="M45" i="29" s="1"/>
  <c r="J179" i="39"/>
  <c r="J45" i="29" s="1"/>
  <c r="I179" i="39"/>
  <c r="I45" i="29" s="1"/>
  <c r="G179" i="39"/>
  <c r="G45" i="29" s="1"/>
  <c r="F179" i="39"/>
  <c r="F45" i="29" s="1"/>
  <c r="E179" i="39"/>
  <c r="E45" i="29" s="1"/>
  <c r="K177" i="39"/>
  <c r="H177" i="39"/>
  <c r="K176" i="39"/>
  <c r="H176" i="39"/>
  <c r="K175" i="39"/>
  <c r="H175" i="39"/>
  <c r="K174" i="39"/>
  <c r="H174" i="39"/>
  <c r="M36" i="29"/>
  <c r="J36" i="29"/>
  <c r="I36" i="29"/>
  <c r="G36" i="29"/>
  <c r="F36" i="29"/>
  <c r="E36" i="29"/>
  <c r="K48" i="39"/>
  <c r="H48" i="39"/>
  <c r="K47" i="39"/>
  <c r="H47" i="39"/>
  <c r="K43" i="39"/>
  <c r="H43" i="39"/>
  <c r="K42" i="39"/>
  <c r="H42" i="39"/>
  <c r="K41" i="39"/>
  <c r="H41" i="39"/>
  <c r="K40" i="39"/>
  <c r="H40" i="39"/>
  <c r="K39" i="39"/>
  <c r="H39" i="39"/>
  <c r="K38" i="39"/>
  <c r="H38" i="39"/>
  <c r="K37" i="39"/>
  <c r="H37" i="39"/>
  <c r="K36" i="39"/>
  <c r="H36" i="39"/>
  <c r="J33" i="39"/>
  <c r="J18" i="29" s="1"/>
  <c r="I33" i="39"/>
  <c r="I18" i="29" s="1"/>
  <c r="G33" i="39"/>
  <c r="G18" i="29" s="1"/>
  <c r="F33" i="39"/>
  <c r="F18" i="29" s="1"/>
  <c r="E33" i="39"/>
  <c r="E18" i="29" s="1"/>
  <c r="K31" i="39"/>
  <c r="H31" i="39"/>
  <c r="K30" i="39"/>
  <c r="H30" i="39"/>
  <c r="K29" i="39"/>
  <c r="H29" i="39"/>
  <c r="K28" i="39"/>
  <c r="H28" i="39"/>
  <c r="K27" i="39"/>
  <c r="H27" i="39"/>
  <c r="K26" i="39"/>
  <c r="H26" i="39"/>
  <c r="K25" i="39"/>
  <c r="H25" i="39"/>
  <c r="K24" i="39"/>
  <c r="H24" i="39"/>
  <c r="K23" i="39"/>
  <c r="H23" i="39"/>
  <c r="K22" i="39"/>
  <c r="H22" i="39"/>
  <c r="K21" i="39"/>
  <c r="H21" i="39"/>
  <c r="K20" i="39"/>
  <c r="H20" i="39"/>
  <c r="K19" i="39"/>
  <c r="H19" i="39"/>
  <c r="K18" i="39"/>
  <c r="H18" i="39"/>
  <c r="K17" i="39"/>
  <c r="H17" i="39"/>
  <c r="K16" i="39"/>
  <c r="H16" i="39"/>
  <c r="K15" i="39"/>
  <c r="H15" i="39"/>
  <c r="K14" i="39"/>
  <c r="H14" i="39"/>
  <c r="J12" i="39"/>
  <c r="F8" i="39"/>
  <c r="N8" i="39" s="1"/>
  <c r="E8" i="39"/>
  <c r="K6" i="39"/>
  <c r="E5" i="39"/>
  <c r="E4" i="39"/>
  <c r="N3" i="39"/>
  <c r="E3" i="39"/>
  <c r="N2" i="39"/>
  <c r="E2" i="39"/>
  <c r="F179" i="15"/>
  <c r="G179" i="15"/>
  <c r="I179" i="15"/>
  <c r="J179" i="15"/>
  <c r="M179" i="15"/>
  <c r="E179" i="15"/>
  <c r="E44" i="29" s="1"/>
  <c r="K174" i="15"/>
  <c r="K175" i="15"/>
  <c r="K176" i="15"/>
  <c r="H174" i="15"/>
  <c r="H175" i="15"/>
  <c r="H176" i="15"/>
  <c r="L45" i="44" l="1"/>
  <c r="N45" i="44" s="1"/>
  <c r="L30" i="39"/>
  <c r="L19" i="39"/>
  <c r="N19" i="39" s="1"/>
  <c r="L27" i="39"/>
  <c r="N27" i="39" s="1"/>
  <c r="L15" i="39"/>
  <c r="L169" i="15"/>
  <c r="N169" i="15" s="1"/>
  <c r="L161" i="15"/>
  <c r="N161" i="15" s="1"/>
  <c r="L176" i="44"/>
  <c r="N176" i="44" s="1"/>
  <c r="L174" i="44"/>
  <c r="N174" i="44" s="1"/>
  <c r="L175" i="43"/>
  <c r="N175" i="43" s="1"/>
  <c r="L43" i="43"/>
  <c r="N43" i="43" s="1"/>
  <c r="L174" i="43"/>
  <c r="N174" i="43" s="1"/>
  <c r="L28" i="42"/>
  <c r="N28" i="42" s="1"/>
  <c r="L176" i="39"/>
  <c r="N176" i="39" s="1"/>
  <c r="L174" i="15"/>
  <c r="N174" i="15" s="1"/>
  <c r="L166" i="15"/>
  <c r="N166" i="15" s="1"/>
  <c r="L165" i="15"/>
  <c r="N165" i="15" s="1"/>
  <c r="L164" i="15"/>
  <c r="N164" i="15" s="1"/>
  <c r="L163" i="15"/>
  <c r="N163" i="15" s="1"/>
  <c r="L162" i="15"/>
  <c r="N162" i="15" s="1"/>
  <c r="L168" i="15"/>
  <c r="N168" i="15" s="1"/>
  <c r="L160" i="15"/>
  <c r="N160" i="15" s="1"/>
  <c r="L38" i="39"/>
  <c r="N38" i="39" s="1"/>
  <c r="L42" i="39"/>
  <c r="N42" i="39" s="1"/>
  <c r="L175" i="39"/>
  <c r="N175" i="39" s="1"/>
  <c r="L39" i="39"/>
  <c r="N39" i="39" s="1"/>
  <c r="L43" i="39"/>
  <c r="N43" i="39" s="1"/>
  <c r="H50" i="42"/>
  <c r="H28" i="29" s="1"/>
  <c r="K172" i="43"/>
  <c r="L31" i="43"/>
  <c r="N31" i="43" s="1"/>
  <c r="H50" i="44"/>
  <c r="L42" i="44"/>
  <c r="N42" i="44" s="1"/>
  <c r="L46" i="44"/>
  <c r="N46" i="44" s="1"/>
  <c r="L177" i="44"/>
  <c r="N177" i="44" s="1"/>
  <c r="L14" i="44"/>
  <c r="K50" i="44"/>
  <c r="K30" i="29" s="1"/>
  <c r="L175" i="44"/>
  <c r="N175" i="44" s="1"/>
  <c r="B19" i="46"/>
  <c r="C18" i="46"/>
  <c r="D18" i="46" s="1"/>
  <c r="H179" i="39"/>
  <c r="H45" i="29" s="1"/>
  <c r="K50" i="42"/>
  <c r="K28" i="29" s="1"/>
  <c r="L177" i="43"/>
  <c r="N177" i="43" s="1"/>
  <c r="L167" i="15"/>
  <c r="N167" i="15" s="1"/>
  <c r="L159" i="15"/>
  <c r="N159" i="15" s="1"/>
  <c r="K179" i="43"/>
  <c r="K47" i="29" s="1"/>
  <c r="L37" i="44"/>
  <c r="N37" i="44" s="1"/>
  <c r="L43" i="44"/>
  <c r="N43" i="44" s="1"/>
  <c r="L47" i="44"/>
  <c r="N47" i="44" s="1"/>
  <c r="L14" i="43"/>
  <c r="K33" i="43"/>
  <c r="K20" i="29" s="1"/>
  <c r="L36" i="39"/>
  <c r="H50" i="39"/>
  <c r="L40" i="39"/>
  <c r="N40" i="39" s="1"/>
  <c r="L47" i="39"/>
  <c r="N47" i="39" s="1"/>
  <c r="L177" i="39"/>
  <c r="N177" i="39" s="1"/>
  <c r="H50" i="43"/>
  <c r="L40" i="43"/>
  <c r="N40" i="43" s="1"/>
  <c r="K50" i="43"/>
  <c r="K29" i="29" s="1"/>
  <c r="L38" i="44"/>
  <c r="N38" i="44" s="1"/>
  <c r="L44" i="44"/>
  <c r="N44" i="44" s="1"/>
  <c r="K179" i="39"/>
  <c r="K45" i="29" s="1"/>
  <c r="L31" i="39"/>
  <c r="N31" i="39" s="1"/>
  <c r="L37" i="39"/>
  <c r="N37" i="39" s="1"/>
  <c r="L41" i="39"/>
  <c r="N41" i="39" s="1"/>
  <c r="L48" i="39"/>
  <c r="N48" i="39" s="1"/>
  <c r="H33" i="42"/>
  <c r="H19" i="29" s="1"/>
  <c r="L47" i="43"/>
  <c r="N47" i="43" s="1"/>
  <c r="K172" i="44"/>
  <c r="K50" i="39"/>
  <c r="K27" i="29" s="1"/>
  <c r="L17" i="39"/>
  <c r="L177" i="42"/>
  <c r="N177" i="42" s="1"/>
  <c r="L38" i="43"/>
  <c r="N38" i="43" s="1"/>
  <c r="L42" i="43"/>
  <c r="N42" i="43" s="1"/>
  <c r="K179" i="44"/>
  <c r="K48" i="29" s="1"/>
  <c r="L20" i="44"/>
  <c r="N20" i="44" s="1"/>
  <c r="L22" i="44"/>
  <c r="N22" i="44" s="1"/>
  <c r="L24" i="44"/>
  <c r="L26" i="44"/>
  <c r="L29" i="44"/>
  <c r="N29" i="44" s="1"/>
  <c r="L31" i="44"/>
  <c r="N31" i="44" s="1"/>
  <c r="L30" i="44"/>
  <c r="L17" i="44"/>
  <c r="L16" i="44"/>
  <c r="L25" i="44"/>
  <c r="L16" i="43"/>
  <c r="L20" i="43"/>
  <c r="N20" i="43" s="1"/>
  <c r="L17" i="43"/>
  <c r="L28" i="43"/>
  <c r="N28" i="43" s="1"/>
  <c r="L22" i="43"/>
  <c r="N22" i="43" s="1"/>
  <c r="L21" i="43"/>
  <c r="N21" i="43" s="1"/>
  <c r="L23" i="43"/>
  <c r="L25" i="43"/>
  <c r="L27" i="43"/>
  <c r="N27" i="43" s="1"/>
  <c r="L14" i="42"/>
  <c r="L43" i="42"/>
  <c r="N43" i="42" s="1"/>
  <c r="L47" i="42"/>
  <c r="N47" i="42" s="1"/>
  <c r="H172" i="42"/>
  <c r="L175" i="42"/>
  <c r="N175" i="42" s="1"/>
  <c r="H179" i="42"/>
  <c r="H46" i="29" s="1"/>
  <c r="L38" i="42"/>
  <c r="N38" i="42" s="1"/>
  <c r="L40" i="42"/>
  <c r="N40" i="42" s="1"/>
  <c r="L42" i="42"/>
  <c r="N42" i="42" s="1"/>
  <c r="L46" i="42"/>
  <c r="N46" i="42" s="1"/>
  <c r="L174" i="42"/>
  <c r="L176" i="42"/>
  <c r="N176" i="42" s="1"/>
  <c r="L18" i="42"/>
  <c r="L15" i="42"/>
  <c r="L17" i="42"/>
  <c r="L19" i="42"/>
  <c r="N19" i="42" s="1"/>
  <c r="L21" i="42"/>
  <c r="N21" i="42" s="1"/>
  <c r="L23" i="42"/>
  <c r="L26" i="42"/>
  <c r="L31" i="42"/>
  <c r="N31" i="42" s="1"/>
  <c r="L16" i="42"/>
  <c r="L25" i="42"/>
  <c r="L29" i="42"/>
  <c r="N29" i="42" s="1"/>
  <c r="L18" i="39"/>
  <c r="L21" i="39"/>
  <c r="N21" i="39" s="1"/>
  <c r="L22" i="39"/>
  <c r="N22" i="39" s="1"/>
  <c r="L26" i="39"/>
  <c r="N26" i="39" s="1"/>
  <c r="L27" i="44"/>
  <c r="N27" i="44" s="1"/>
  <c r="L28" i="44"/>
  <c r="N28" i="44" s="1"/>
  <c r="L23" i="44"/>
  <c r="L19" i="44"/>
  <c r="L21" i="44"/>
  <c r="N21" i="44" s="1"/>
  <c r="L26" i="43"/>
  <c r="N26" i="43" s="1"/>
  <c r="L18" i="43"/>
  <c r="L19" i="43"/>
  <c r="N19" i="43" s="1"/>
  <c r="L24" i="43"/>
  <c r="L30" i="43"/>
  <c r="L37" i="43"/>
  <c r="N37" i="43" s="1"/>
  <c r="L39" i="43"/>
  <c r="N39" i="43" s="1"/>
  <c r="L41" i="43"/>
  <c r="N41" i="43" s="1"/>
  <c r="L22" i="42"/>
  <c r="N22" i="42" s="1"/>
  <c r="L27" i="42"/>
  <c r="N27" i="42" s="1"/>
  <c r="L20" i="42"/>
  <c r="N20" i="42" s="1"/>
  <c r="L30" i="42"/>
  <c r="L37" i="42"/>
  <c r="N37" i="42" s="1"/>
  <c r="L39" i="42"/>
  <c r="N39" i="42" s="1"/>
  <c r="L41" i="42"/>
  <c r="N41" i="42" s="1"/>
  <c r="K33" i="39"/>
  <c r="K18" i="29" s="1"/>
  <c r="L16" i="39"/>
  <c r="L20" i="39"/>
  <c r="N20" i="39" s="1"/>
  <c r="L24" i="39"/>
  <c r="L28" i="39"/>
  <c r="N28" i="39" s="1"/>
  <c r="L23" i="39"/>
  <c r="L25" i="39"/>
  <c r="L29" i="39"/>
  <c r="I8" i="42"/>
  <c r="M8" i="42"/>
  <c r="H8" i="39"/>
  <c r="M8" i="39"/>
  <c r="K8" i="39"/>
  <c r="G8" i="39"/>
  <c r="L8" i="39"/>
  <c r="I8" i="39"/>
  <c r="K33" i="44"/>
  <c r="K21" i="29" s="1"/>
  <c r="L8" i="44"/>
  <c r="H8" i="44"/>
  <c r="K8" i="44"/>
  <c r="G8" i="44"/>
  <c r="N8" i="44"/>
  <c r="L36" i="44"/>
  <c r="I8" i="44"/>
  <c r="H172" i="44"/>
  <c r="J8" i="44"/>
  <c r="L15" i="44"/>
  <c r="H33" i="44"/>
  <c r="H21" i="29" s="1"/>
  <c r="K171" i="44"/>
  <c r="K39" i="29" s="1"/>
  <c r="H171" i="44"/>
  <c r="H39" i="29" s="1"/>
  <c r="H179" i="44"/>
  <c r="H48" i="29" s="1"/>
  <c r="L8" i="43"/>
  <c r="H8" i="43"/>
  <c r="K8" i="43"/>
  <c r="G8" i="43"/>
  <c r="N8" i="43"/>
  <c r="L36" i="43"/>
  <c r="I8" i="43"/>
  <c r="H172" i="43"/>
  <c r="J8" i="43"/>
  <c r="L15" i="43"/>
  <c r="H33" i="43"/>
  <c r="H20" i="29" s="1"/>
  <c r="K171" i="43"/>
  <c r="K38" i="29" s="1"/>
  <c r="H171" i="43"/>
  <c r="H38" i="29" s="1"/>
  <c r="H179" i="43"/>
  <c r="H47" i="29" s="1"/>
  <c r="K171" i="42"/>
  <c r="K37" i="29" s="1"/>
  <c r="N8" i="42"/>
  <c r="G8" i="42"/>
  <c r="K8" i="42"/>
  <c r="L36" i="42"/>
  <c r="H171" i="42"/>
  <c r="H37" i="29" s="1"/>
  <c r="K179" i="42"/>
  <c r="K46" i="29" s="1"/>
  <c r="K33" i="42"/>
  <c r="K19" i="29" s="1"/>
  <c r="J8" i="42"/>
  <c r="H8" i="42"/>
  <c r="K172" i="42"/>
  <c r="K36" i="29"/>
  <c r="H33" i="39"/>
  <c r="H18" i="29" s="1"/>
  <c r="L14" i="39"/>
  <c r="H36" i="29"/>
  <c r="L174" i="39"/>
  <c r="J8" i="39"/>
  <c r="L175" i="15"/>
  <c r="N175" i="15" s="1"/>
  <c r="L176" i="15"/>
  <c r="N176" i="15" s="1"/>
  <c r="G55" i="29"/>
  <c r="J54" i="29"/>
  <c r="E54" i="29"/>
  <c r="J53" i="29"/>
  <c r="E53" i="29"/>
  <c r="I53" i="29"/>
  <c r="H126" i="15"/>
  <c r="K126" i="15"/>
  <c r="H127" i="15"/>
  <c r="K127" i="15"/>
  <c r="H128" i="15"/>
  <c r="K128" i="15"/>
  <c r="H129" i="15"/>
  <c r="K129" i="15"/>
  <c r="H130" i="15"/>
  <c r="K130" i="15"/>
  <c r="H131" i="15"/>
  <c r="K131" i="15"/>
  <c r="H132" i="15"/>
  <c r="K132" i="15"/>
  <c r="H133" i="15"/>
  <c r="K133" i="15"/>
  <c r="H134" i="15"/>
  <c r="K134" i="15"/>
  <c r="H135" i="15"/>
  <c r="K135" i="15"/>
  <c r="H136" i="15"/>
  <c r="K136" i="15"/>
  <c r="H137" i="15"/>
  <c r="K137" i="15"/>
  <c r="H138" i="15"/>
  <c r="K138" i="15"/>
  <c r="H139" i="15"/>
  <c r="K139" i="15"/>
  <c r="H140" i="15"/>
  <c r="K140" i="15"/>
  <c r="H141" i="15"/>
  <c r="K141" i="15"/>
  <c r="H142" i="15"/>
  <c r="K142" i="15"/>
  <c r="H143" i="15"/>
  <c r="K143" i="15"/>
  <c r="H144" i="15"/>
  <c r="K144" i="15"/>
  <c r="H145" i="15"/>
  <c r="K145" i="15"/>
  <c r="H146" i="15"/>
  <c r="K146" i="15"/>
  <c r="H147" i="15"/>
  <c r="K147" i="15"/>
  <c r="H148" i="15"/>
  <c r="K148" i="15"/>
  <c r="H149" i="15"/>
  <c r="K149" i="15"/>
  <c r="H150" i="15"/>
  <c r="K150" i="15"/>
  <c r="H151" i="15"/>
  <c r="K151" i="15"/>
  <c r="H152" i="15"/>
  <c r="K152" i="15"/>
  <c r="H153" i="15"/>
  <c r="K153" i="15"/>
  <c r="H154" i="15"/>
  <c r="K154" i="15"/>
  <c r="H155" i="15"/>
  <c r="K155" i="15"/>
  <c r="H156" i="15"/>
  <c r="K156" i="15"/>
  <c r="H157" i="15"/>
  <c r="K157" i="15"/>
  <c r="H158" i="15"/>
  <c r="K158" i="15"/>
  <c r="H54" i="15"/>
  <c r="K54" i="15"/>
  <c r="H55" i="15"/>
  <c r="K55" i="15"/>
  <c r="H56" i="15"/>
  <c r="K56" i="15"/>
  <c r="H57" i="15"/>
  <c r="K57" i="15"/>
  <c r="H58" i="15"/>
  <c r="K58" i="15"/>
  <c r="H59" i="15"/>
  <c r="K59" i="15"/>
  <c r="H60" i="15"/>
  <c r="K60" i="15"/>
  <c r="H61" i="15"/>
  <c r="K61" i="15"/>
  <c r="H62" i="15"/>
  <c r="K62" i="15"/>
  <c r="H63" i="15"/>
  <c r="K63" i="15"/>
  <c r="H64" i="15"/>
  <c r="K64" i="15"/>
  <c r="H65" i="15"/>
  <c r="K65" i="15"/>
  <c r="H66" i="15"/>
  <c r="K66" i="15"/>
  <c r="H67" i="15"/>
  <c r="K67" i="15"/>
  <c r="H68" i="15"/>
  <c r="K68" i="15"/>
  <c r="H69" i="15"/>
  <c r="K69" i="15"/>
  <c r="H70" i="15"/>
  <c r="K70" i="15"/>
  <c r="H71" i="15"/>
  <c r="K71" i="15"/>
  <c r="H72" i="15"/>
  <c r="K72" i="15"/>
  <c r="H73" i="15"/>
  <c r="K73" i="15"/>
  <c r="H74" i="15"/>
  <c r="K74" i="15"/>
  <c r="H75" i="15"/>
  <c r="K75" i="15"/>
  <c r="H76" i="15"/>
  <c r="L76" i="15" s="1"/>
  <c r="N76" i="15" s="1"/>
  <c r="H77" i="15"/>
  <c r="K77" i="15"/>
  <c r="H78" i="15"/>
  <c r="K78" i="15"/>
  <c r="H79" i="15"/>
  <c r="K79" i="15"/>
  <c r="H80" i="15"/>
  <c r="K80" i="15"/>
  <c r="H81" i="15"/>
  <c r="K81" i="15"/>
  <c r="H82" i="15"/>
  <c r="K82" i="15"/>
  <c r="H83" i="15"/>
  <c r="K83" i="15"/>
  <c r="H84" i="15"/>
  <c r="K84" i="15"/>
  <c r="H85" i="15"/>
  <c r="K85" i="15"/>
  <c r="H86" i="15"/>
  <c r="K86" i="15"/>
  <c r="H87" i="15"/>
  <c r="K87" i="15"/>
  <c r="H88" i="15"/>
  <c r="K88" i="15"/>
  <c r="H89" i="15"/>
  <c r="K89" i="15"/>
  <c r="H90" i="15"/>
  <c r="K90" i="15"/>
  <c r="H91" i="15"/>
  <c r="K91" i="15"/>
  <c r="H92" i="15"/>
  <c r="K92" i="15"/>
  <c r="H93" i="15"/>
  <c r="K93" i="15"/>
  <c r="H94" i="15"/>
  <c r="K94" i="15"/>
  <c r="H95" i="15"/>
  <c r="K95" i="15"/>
  <c r="H96" i="15"/>
  <c r="K96" i="15"/>
  <c r="H97" i="15"/>
  <c r="K97" i="15"/>
  <c r="H98" i="15"/>
  <c r="K98" i="15"/>
  <c r="H99" i="15"/>
  <c r="K99" i="15"/>
  <c r="H100" i="15"/>
  <c r="K100" i="15"/>
  <c r="H101" i="15"/>
  <c r="K101" i="15"/>
  <c r="H102" i="15"/>
  <c r="K102" i="15"/>
  <c r="H103" i="15"/>
  <c r="K103" i="15"/>
  <c r="H104" i="15"/>
  <c r="K104" i="15"/>
  <c r="H105" i="15"/>
  <c r="K105" i="15"/>
  <c r="H106" i="15"/>
  <c r="K106" i="15"/>
  <c r="H107" i="15"/>
  <c r="K107" i="15"/>
  <c r="H108" i="15"/>
  <c r="K108" i="15"/>
  <c r="H109" i="15"/>
  <c r="K109" i="15"/>
  <c r="H110" i="15"/>
  <c r="K110" i="15"/>
  <c r="H111" i="15"/>
  <c r="K111" i="15"/>
  <c r="H112" i="15"/>
  <c r="K112" i="15"/>
  <c r="H113" i="15"/>
  <c r="K113" i="15"/>
  <c r="H114" i="15"/>
  <c r="K114" i="15"/>
  <c r="H115" i="15"/>
  <c r="K115" i="15"/>
  <c r="H116" i="15"/>
  <c r="K116" i="15"/>
  <c r="H117" i="15"/>
  <c r="K117" i="15"/>
  <c r="H118" i="15"/>
  <c r="K118" i="15"/>
  <c r="H119" i="15"/>
  <c r="K119" i="15"/>
  <c r="H120" i="15"/>
  <c r="K120" i="15"/>
  <c r="H121" i="15"/>
  <c r="K121" i="15"/>
  <c r="H122" i="15"/>
  <c r="K122" i="15"/>
  <c r="H123" i="15"/>
  <c r="K123" i="15"/>
  <c r="H124" i="15"/>
  <c r="K124" i="15"/>
  <c r="H125" i="15"/>
  <c r="K125" i="15"/>
  <c r="E35" i="29"/>
  <c r="F35" i="29"/>
  <c r="G35" i="29"/>
  <c r="I35" i="29"/>
  <c r="J35" i="29"/>
  <c r="J31" i="29" s="1"/>
  <c r="M35" i="29"/>
  <c r="E172" i="15"/>
  <c r="H177" i="15"/>
  <c r="H179" i="15" s="1"/>
  <c r="K177" i="15"/>
  <c r="J44" i="29"/>
  <c r="J40" i="29" s="1"/>
  <c r="F41" i="29"/>
  <c r="G41" i="29"/>
  <c r="H41" i="29"/>
  <c r="J41" i="29"/>
  <c r="K41" i="29"/>
  <c r="C194" i="15"/>
  <c r="C195" i="15"/>
  <c r="C196" i="15"/>
  <c r="H42" i="15"/>
  <c r="K42" i="15"/>
  <c r="H43" i="15"/>
  <c r="K43" i="15"/>
  <c r="H44" i="15"/>
  <c r="K44" i="15"/>
  <c r="K45" i="15"/>
  <c r="H37" i="15"/>
  <c r="K37" i="15"/>
  <c r="H38" i="15"/>
  <c r="K38" i="15"/>
  <c r="H39" i="15"/>
  <c r="K39" i="15"/>
  <c r="H40" i="15"/>
  <c r="K40" i="15"/>
  <c r="H41" i="15"/>
  <c r="K41" i="15"/>
  <c r="H31" i="15"/>
  <c r="K31" i="15"/>
  <c r="I8" i="29"/>
  <c r="J55" i="29"/>
  <c r="F55" i="29"/>
  <c r="M44" i="29"/>
  <c r="L41" i="29"/>
  <c r="M41" i="29"/>
  <c r="N41" i="29"/>
  <c r="C101" i="38"/>
  <c r="C100" i="38"/>
  <c r="C99" i="38"/>
  <c r="P90" i="38"/>
  <c r="L90" i="38"/>
  <c r="C90" i="38"/>
  <c r="M88" i="38"/>
  <c r="K88" i="38"/>
  <c r="M87" i="38"/>
  <c r="K87" i="38"/>
  <c r="M86" i="38"/>
  <c r="K86" i="38"/>
  <c r="M85" i="38"/>
  <c r="K85" i="38"/>
  <c r="M84" i="38"/>
  <c r="K84" i="38"/>
  <c r="M83" i="38"/>
  <c r="K83" i="38"/>
  <c r="M82" i="38"/>
  <c r="K82" i="38"/>
  <c r="M81" i="38"/>
  <c r="K81" i="38"/>
  <c r="M80" i="38"/>
  <c r="K80" i="38"/>
  <c r="M79" i="38"/>
  <c r="K79" i="38"/>
  <c r="M78" i="38"/>
  <c r="K78" i="38"/>
  <c r="M77" i="38"/>
  <c r="K77" i="38"/>
  <c r="M76" i="38"/>
  <c r="K76" i="38"/>
  <c r="M75" i="38"/>
  <c r="K75" i="38"/>
  <c r="M74" i="38"/>
  <c r="K74" i="38"/>
  <c r="M73" i="38"/>
  <c r="K73" i="38"/>
  <c r="M72" i="38"/>
  <c r="K72" i="38"/>
  <c r="M71" i="38"/>
  <c r="K71" i="38"/>
  <c r="M70" i="38"/>
  <c r="K70" i="38"/>
  <c r="M69" i="38"/>
  <c r="K69" i="38"/>
  <c r="M68" i="38"/>
  <c r="K68" i="38"/>
  <c r="M67" i="38"/>
  <c r="K67" i="38"/>
  <c r="M66" i="38"/>
  <c r="K66" i="38"/>
  <c r="M65" i="38"/>
  <c r="K65" i="38"/>
  <c r="M64" i="38"/>
  <c r="K64" i="38"/>
  <c r="M63" i="38"/>
  <c r="K63" i="38"/>
  <c r="M62" i="38"/>
  <c r="K62" i="38"/>
  <c r="M61" i="38"/>
  <c r="K61" i="38"/>
  <c r="M60" i="38"/>
  <c r="K60" i="38"/>
  <c r="M59" i="38"/>
  <c r="K59" i="38"/>
  <c r="M58" i="38"/>
  <c r="K58" i="38"/>
  <c r="M57" i="38"/>
  <c r="K57" i="38"/>
  <c r="M56" i="38"/>
  <c r="K56" i="38"/>
  <c r="M55" i="38"/>
  <c r="K55" i="38"/>
  <c r="M54" i="38"/>
  <c r="K54" i="38"/>
  <c r="M53" i="38"/>
  <c r="K53" i="38"/>
  <c r="M52" i="38"/>
  <c r="K52" i="38"/>
  <c r="M51" i="38"/>
  <c r="K51" i="38"/>
  <c r="M50" i="38"/>
  <c r="K50" i="38"/>
  <c r="M49" i="38"/>
  <c r="K49" i="38"/>
  <c r="M48" i="38"/>
  <c r="K48" i="38"/>
  <c r="M47" i="38"/>
  <c r="K47" i="38"/>
  <c r="M46" i="38"/>
  <c r="K46" i="38"/>
  <c r="M45" i="38"/>
  <c r="K45" i="38"/>
  <c r="M44" i="38"/>
  <c r="K44" i="38"/>
  <c r="M43" i="38"/>
  <c r="K43" i="38"/>
  <c r="M42" i="38"/>
  <c r="K42" i="38"/>
  <c r="M41" i="38"/>
  <c r="K41" i="38"/>
  <c r="M40" i="38"/>
  <c r="K40" i="38"/>
  <c r="M39" i="38"/>
  <c r="K39" i="38"/>
  <c r="M38" i="38"/>
  <c r="K38" i="38"/>
  <c r="M37" i="38"/>
  <c r="K37" i="38"/>
  <c r="M36" i="38"/>
  <c r="K36" i="38"/>
  <c r="M35" i="38"/>
  <c r="K35" i="38"/>
  <c r="M34" i="38"/>
  <c r="K34" i="38"/>
  <c r="M33" i="38"/>
  <c r="K33" i="38"/>
  <c r="M32" i="38"/>
  <c r="K32" i="38"/>
  <c r="M31" i="38"/>
  <c r="K31" i="38"/>
  <c r="M30" i="38"/>
  <c r="K30" i="38"/>
  <c r="M29" i="38"/>
  <c r="K29" i="38"/>
  <c r="M28" i="38"/>
  <c r="M23" i="38"/>
  <c r="M22" i="38"/>
  <c r="M20" i="38"/>
  <c r="M19" i="38"/>
  <c r="K19" i="38"/>
  <c r="M18" i="38"/>
  <c r="K18" i="38"/>
  <c r="M17" i="38"/>
  <c r="K17" i="38"/>
  <c r="M16" i="38"/>
  <c r="K16" i="38"/>
  <c r="M15" i="38"/>
  <c r="K15" i="38"/>
  <c r="M14" i="38"/>
  <c r="K14" i="38"/>
  <c r="M13" i="38"/>
  <c r="K13" i="38"/>
  <c r="R10" i="38"/>
  <c r="K10" i="38"/>
  <c r="J10" i="38"/>
  <c r="R7" i="38"/>
  <c r="B5" i="38"/>
  <c r="B4" i="38"/>
  <c r="U3" i="38"/>
  <c r="B3" i="38"/>
  <c r="U2" i="38"/>
  <c r="B2" i="38"/>
  <c r="C101" i="37"/>
  <c r="C100" i="37"/>
  <c r="C99" i="37"/>
  <c r="P90" i="37"/>
  <c r="H90" i="37"/>
  <c r="C90" i="37"/>
  <c r="M88" i="37"/>
  <c r="K88" i="37"/>
  <c r="Y88" i="37" s="1"/>
  <c r="M87" i="37"/>
  <c r="K87" i="37"/>
  <c r="Z87" i="37" s="1"/>
  <c r="M86" i="37"/>
  <c r="K86" i="37"/>
  <c r="M85" i="37"/>
  <c r="K85" i="37"/>
  <c r="Z85" i="37" s="1"/>
  <c r="M84" i="37"/>
  <c r="K84" i="37"/>
  <c r="Z84" i="37" s="1"/>
  <c r="M83" i="37"/>
  <c r="K83" i="37"/>
  <c r="X83" i="37" s="1"/>
  <c r="M82" i="37"/>
  <c r="K82" i="37"/>
  <c r="Z82" i="37" s="1"/>
  <c r="M81" i="37"/>
  <c r="K81" i="37"/>
  <c r="Z81" i="37" s="1"/>
  <c r="M80" i="37"/>
  <c r="K80" i="37"/>
  <c r="Z80" i="37" s="1"/>
  <c r="M79" i="37"/>
  <c r="K79" i="37"/>
  <c r="X79" i="37" s="1"/>
  <c r="M78" i="37"/>
  <c r="K78" i="37"/>
  <c r="X78" i="37" s="1"/>
  <c r="M77" i="37"/>
  <c r="K77" i="37"/>
  <c r="Z77" i="37" s="1"/>
  <c r="M76" i="37"/>
  <c r="K76" i="37"/>
  <c r="Z76" i="37" s="1"/>
  <c r="M75" i="37"/>
  <c r="K75" i="37"/>
  <c r="M74" i="37"/>
  <c r="K74" i="37"/>
  <c r="X74" i="37" s="1"/>
  <c r="M73" i="37"/>
  <c r="K73" i="37"/>
  <c r="Z73" i="37" s="1"/>
  <c r="M72" i="37"/>
  <c r="K72" i="37"/>
  <c r="Y72" i="37" s="1"/>
  <c r="M71" i="37"/>
  <c r="K71" i="37"/>
  <c r="Y71" i="37" s="1"/>
  <c r="M70" i="37"/>
  <c r="K70" i="37"/>
  <c r="W70" i="37" s="1"/>
  <c r="M69" i="37"/>
  <c r="K69" i="37"/>
  <c r="Z69" i="37" s="1"/>
  <c r="M68" i="37"/>
  <c r="K68" i="37"/>
  <c r="Z68" i="37" s="1"/>
  <c r="M67" i="37"/>
  <c r="K67" i="37"/>
  <c r="AA67" i="37" s="1"/>
  <c r="M66" i="37"/>
  <c r="K66" i="37"/>
  <c r="M65" i="37"/>
  <c r="K65" i="37"/>
  <c r="Z65" i="37" s="1"/>
  <c r="M64" i="37"/>
  <c r="K64" i="37"/>
  <c r="Z64" i="37" s="1"/>
  <c r="M63" i="37"/>
  <c r="K63" i="37"/>
  <c r="Y63" i="37" s="1"/>
  <c r="M62" i="37"/>
  <c r="K62" i="37"/>
  <c r="X62" i="37" s="1"/>
  <c r="M61" i="37"/>
  <c r="K61" i="37"/>
  <c r="Z61" i="37" s="1"/>
  <c r="M60" i="37"/>
  <c r="K60" i="37"/>
  <c r="Z60" i="37" s="1"/>
  <c r="M59" i="37"/>
  <c r="K59" i="37"/>
  <c r="M58" i="37"/>
  <c r="K58" i="37"/>
  <c r="AA58" i="37" s="1"/>
  <c r="M57" i="37"/>
  <c r="K57" i="37"/>
  <c r="Z57" i="37" s="1"/>
  <c r="M56" i="37"/>
  <c r="K56" i="37"/>
  <c r="AA56" i="37" s="1"/>
  <c r="M55" i="37"/>
  <c r="K55" i="37"/>
  <c r="Y55" i="37" s="1"/>
  <c r="M54" i="37"/>
  <c r="K54" i="37"/>
  <c r="X54" i="37" s="1"/>
  <c r="M53" i="37"/>
  <c r="K53" i="37"/>
  <c r="Y53" i="37" s="1"/>
  <c r="M52" i="37"/>
  <c r="K52" i="37"/>
  <c r="AA52" i="37" s="1"/>
  <c r="M51" i="37"/>
  <c r="K51" i="37"/>
  <c r="AA51" i="37" s="1"/>
  <c r="M50" i="37"/>
  <c r="K50" i="37"/>
  <c r="M49" i="37"/>
  <c r="K49" i="37"/>
  <c r="Z49" i="37" s="1"/>
  <c r="M48" i="37"/>
  <c r="K48" i="37"/>
  <c r="Z48" i="37" s="1"/>
  <c r="M47" i="37"/>
  <c r="K47" i="37"/>
  <c r="W47" i="37" s="1"/>
  <c r="M46" i="37"/>
  <c r="K46" i="37"/>
  <c r="AA46" i="37" s="1"/>
  <c r="M45" i="37"/>
  <c r="K45" i="37"/>
  <c r="Z45" i="37" s="1"/>
  <c r="M44" i="37"/>
  <c r="K44" i="37"/>
  <c r="Z44" i="37" s="1"/>
  <c r="M43" i="37"/>
  <c r="K43" i="37"/>
  <c r="W43" i="37" s="1"/>
  <c r="M42" i="37"/>
  <c r="K42" i="37"/>
  <c r="AA42" i="37" s="1"/>
  <c r="M41" i="37"/>
  <c r="K41" i="37"/>
  <c r="Z41" i="37" s="1"/>
  <c r="M40" i="37"/>
  <c r="K40" i="37"/>
  <c r="X40" i="37" s="1"/>
  <c r="M39" i="37"/>
  <c r="K39" i="37"/>
  <c r="AA39" i="37" s="1"/>
  <c r="M38" i="37"/>
  <c r="K38" i="37"/>
  <c r="M37" i="37"/>
  <c r="K37" i="37"/>
  <c r="W37" i="37" s="1"/>
  <c r="M36" i="37"/>
  <c r="K36" i="37"/>
  <c r="Z36" i="37" s="1"/>
  <c r="M35" i="37"/>
  <c r="K35" i="37"/>
  <c r="W35" i="37" s="1"/>
  <c r="M34" i="37"/>
  <c r="K34" i="37"/>
  <c r="Y34" i="37" s="1"/>
  <c r="M33" i="37"/>
  <c r="K33" i="37"/>
  <c r="Y33" i="37" s="1"/>
  <c r="M32" i="37"/>
  <c r="K32" i="37"/>
  <c r="Y32" i="37" s="1"/>
  <c r="M31" i="37"/>
  <c r="K31" i="37"/>
  <c r="Z31" i="37" s="1"/>
  <c r="M30" i="37"/>
  <c r="K30" i="37"/>
  <c r="AA30" i="37" s="1"/>
  <c r="M29" i="37"/>
  <c r="K29" i="37"/>
  <c r="Z29" i="37" s="1"/>
  <c r="M28" i="37"/>
  <c r="M27" i="37"/>
  <c r="M23" i="37"/>
  <c r="K23" i="37"/>
  <c r="X23" i="37" s="1"/>
  <c r="M22" i="37"/>
  <c r="K22" i="37"/>
  <c r="Z22" i="37" s="1"/>
  <c r="M20" i="37"/>
  <c r="K20" i="37"/>
  <c r="AA20" i="37" s="1"/>
  <c r="M19" i="37"/>
  <c r="K19" i="37"/>
  <c r="Y19" i="37" s="1"/>
  <c r="M18" i="37"/>
  <c r="K18" i="37"/>
  <c r="X18" i="37" s="1"/>
  <c r="M17" i="37"/>
  <c r="K17" i="37"/>
  <c r="Z17" i="37" s="1"/>
  <c r="M16" i="37"/>
  <c r="K16" i="37"/>
  <c r="Y16" i="37" s="1"/>
  <c r="M15" i="37"/>
  <c r="K15" i="37"/>
  <c r="W15" i="37" s="1"/>
  <c r="M14" i="37"/>
  <c r="K14" i="37"/>
  <c r="X14" i="37" s="1"/>
  <c r="M13" i="37"/>
  <c r="K13" i="37"/>
  <c r="AA13" i="37" s="1"/>
  <c r="M12" i="37"/>
  <c r="K12" i="37"/>
  <c r="AA12" i="37" s="1"/>
  <c r="R10" i="37"/>
  <c r="K10" i="37"/>
  <c r="J10" i="37"/>
  <c r="R7" i="37"/>
  <c r="B5" i="37"/>
  <c r="B4" i="37"/>
  <c r="U3" i="37"/>
  <c r="B3" i="37"/>
  <c r="U2" i="37"/>
  <c r="B2" i="37"/>
  <c r="C101" i="36"/>
  <c r="C100" i="36"/>
  <c r="C99" i="36"/>
  <c r="P90" i="36"/>
  <c r="H90" i="36"/>
  <c r="C90" i="36"/>
  <c r="M88" i="36"/>
  <c r="K88" i="36"/>
  <c r="W88" i="36" s="1"/>
  <c r="M87" i="36"/>
  <c r="K87" i="36"/>
  <c r="W87" i="36" s="1"/>
  <c r="M86" i="36"/>
  <c r="K86" i="36"/>
  <c r="Z86" i="36" s="1"/>
  <c r="M85" i="36"/>
  <c r="K85" i="36"/>
  <c r="W85" i="36" s="1"/>
  <c r="M84" i="36"/>
  <c r="K84" i="36"/>
  <c r="M83" i="36"/>
  <c r="K83" i="36"/>
  <c r="W83" i="36" s="1"/>
  <c r="M82" i="36"/>
  <c r="K82" i="36"/>
  <c r="Y82" i="36" s="1"/>
  <c r="M81" i="36"/>
  <c r="K81" i="36"/>
  <c r="W81" i="36" s="1"/>
  <c r="M80" i="36"/>
  <c r="K80" i="36"/>
  <c r="AA80" i="36" s="1"/>
  <c r="M79" i="36"/>
  <c r="K79" i="36"/>
  <c r="W79" i="36" s="1"/>
  <c r="M78" i="36"/>
  <c r="K78" i="36"/>
  <c r="X78" i="36" s="1"/>
  <c r="M77" i="36"/>
  <c r="K77" i="36"/>
  <c r="W77" i="36" s="1"/>
  <c r="M76" i="36"/>
  <c r="K76" i="36"/>
  <c r="Z76" i="36" s="1"/>
  <c r="M75" i="36"/>
  <c r="K75" i="36"/>
  <c r="W75" i="36" s="1"/>
  <c r="M74" i="36"/>
  <c r="K74" i="36"/>
  <c r="X74" i="36" s="1"/>
  <c r="M73" i="36"/>
  <c r="K73" i="36"/>
  <c r="W73" i="36" s="1"/>
  <c r="M72" i="36"/>
  <c r="K72" i="36"/>
  <c r="W72" i="36" s="1"/>
  <c r="M71" i="36"/>
  <c r="K71" i="36"/>
  <c r="W71" i="36" s="1"/>
  <c r="M70" i="36"/>
  <c r="K70" i="36"/>
  <c r="X70" i="36" s="1"/>
  <c r="M69" i="36"/>
  <c r="K69" i="36"/>
  <c r="Z69" i="36" s="1"/>
  <c r="M68" i="36"/>
  <c r="K68" i="36"/>
  <c r="M67" i="36"/>
  <c r="K67" i="36"/>
  <c r="W67" i="36" s="1"/>
  <c r="M66" i="36"/>
  <c r="K66" i="36"/>
  <c r="Y66" i="36" s="1"/>
  <c r="M65" i="36"/>
  <c r="K65" i="36"/>
  <c r="W65" i="36" s="1"/>
  <c r="M64" i="36"/>
  <c r="K64" i="36"/>
  <c r="AA64" i="36" s="1"/>
  <c r="M63" i="36"/>
  <c r="K63" i="36"/>
  <c r="W63" i="36" s="1"/>
  <c r="M62" i="36"/>
  <c r="K62" i="36"/>
  <c r="X62" i="36" s="1"/>
  <c r="M61" i="36"/>
  <c r="K61" i="36"/>
  <c r="W61" i="36" s="1"/>
  <c r="M60" i="36"/>
  <c r="K60" i="36"/>
  <c r="Z60" i="36" s="1"/>
  <c r="M59" i="36"/>
  <c r="K59" i="36"/>
  <c r="W59" i="36" s="1"/>
  <c r="M58" i="36"/>
  <c r="K58" i="36"/>
  <c r="X58" i="36" s="1"/>
  <c r="M57" i="36"/>
  <c r="K57" i="36"/>
  <c r="W57" i="36" s="1"/>
  <c r="M56" i="36"/>
  <c r="K56" i="36"/>
  <c r="W56" i="36" s="1"/>
  <c r="M55" i="36"/>
  <c r="K55" i="36"/>
  <c r="W55" i="36" s="1"/>
  <c r="M54" i="36"/>
  <c r="K54" i="36"/>
  <c r="Z54" i="36" s="1"/>
  <c r="M53" i="36"/>
  <c r="K53" i="36"/>
  <c r="M52" i="36"/>
  <c r="K52" i="36"/>
  <c r="Y52" i="36" s="1"/>
  <c r="M51" i="36"/>
  <c r="K51" i="36"/>
  <c r="Y51" i="36" s="1"/>
  <c r="M50" i="36"/>
  <c r="K50" i="36"/>
  <c r="W50" i="36" s="1"/>
  <c r="M49" i="36"/>
  <c r="K49" i="36"/>
  <c r="AA49" i="36" s="1"/>
  <c r="M48" i="36"/>
  <c r="K48" i="36"/>
  <c r="Z48" i="36" s="1"/>
  <c r="M47" i="36"/>
  <c r="K47" i="36"/>
  <c r="Y47" i="36" s="1"/>
  <c r="M46" i="36"/>
  <c r="K46" i="36"/>
  <c r="W46" i="36" s="1"/>
  <c r="M45" i="36"/>
  <c r="K45" i="36"/>
  <c r="W45" i="36" s="1"/>
  <c r="M44" i="36"/>
  <c r="K44" i="36"/>
  <c r="AA44" i="36" s="1"/>
  <c r="M43" i="36"/>
  <c r="K43" i="36"/>
  <c r="AA43" i="36" s="1"/>
  <c r="M42" i="36"/>
  <c r="K42" i="36"/>
  <c r="Y42" i="36" s="1"/>
  <c r="M41" i="36"/>
  <c r="K41" i="36"/>
  <c r="X41" i="36" s="1"/>
  <c r="M40" i="36"/>
  <c r="K40" i="36"/>
  <c r="W40" i="36" s="1"/>
  <c r="M39" i="36"/>
  <c r="K39" i="36"/>
  <c r="AA39" i="36" s="1"/>
  <c r="M38" i="36"/>
  <c r="K38" i="36"/>
  <c r="M37" i="36"/>
  <c r="K37" i="36"/>
  <c r="M36" i="36"/>
  <c r="K36" i="36"/>
  <c r="W36" i="36" s="1"/>
  <c r="M35" i="36"/>
  <c r="K35" i="36"/>
  <c r="AA35" i="36" s="1"/>
  <c r="M34" i="36"/>
  <c r="K34" i="36"/>
  <c r="M33" i="36"/>
  <c r="K33" i="36"/>
  <c r="M32" i="36"/>
  <c r="K32" i="36"/>
  <c r="Z32" i="36" s="1"/>
  <c r="K31" i="36"/>
  <c r="AA31" i="36" s="1"/>
  <c r="AA30" i="36"/>
  <c r="K23" i="36"/>
  <c r="X23" i="36" s="1"/>
  <c r="K22" i="36"/>
  <c r="Y22" i="36" s="1"/>
  <c r="M20" i="36"/>
  <c r="K20" i="36"/>
  <c r="X20" i="36" s="1"/>
  <c r="M19" i="36"/>
  <c r="K19" i="36"/>
  <c r="X19" i="36" s="1"/>
  <c r="M18" i="36"/>
  <c r="K18" i="36"/>
  <c r="M17" i="36"/>
  <c r="K17" i="36"/>
  <c r="Y17" i="36" s="1"/>
  <c r="M16" i="36"/>
  <c r="K16" i="36"/>
  <c r="Y16" i="36" s="1"/>
  <c r="M15" i="36"/>
  <c r="K15" i="36"/>
  <c r="Z15" i="36" s="1"/>
  <c r="M14" i="36"/>
  <c r="K14" i="36"/>
  <c r="M13" i="36"/>
  <c r="K13" i="36"/>
  <c r="AA13" i="36" s="1"/>
  <c r="M12" i="36"/>
  <c r="K12" i="36"/>
  <c r="Y12" i="36" s="1"/>
  <c r="R10" i="36"/>
  <c r="K10" i="36"/>
  <c r="J10" i="36"/>
  <c r="R7" i="36"/>
  <c r="B5" i="36"/>
  <c r="B4" i="36"/>
  <c r="U3" i="36"/>
  <c r="B3" i="36"/>
  <c r="U2" i="36"/>
  <c r="B2" i="36"/>
  <c r="C101" i="35"/>
  <c r="C100" i="35"/>
  <c r="C99" i="35"/>
  <c r="P90" i="35"/>
  <c r="L90" i="35"/>
  <c r="H90" i="35"/>
  <c r="C90" i="35"/>
  <c r="M88" i="35"/>
  <c r="K88" i="35"/>
  <c r="AA88" i="35" s="1"/>
  <c r="M87" i="35"/>
  <c r="K87" i="35"/>
  <c r="AA87" i="35" s="1"/>
  <c r="M86" i="35"/>
  <c r="K86" i="35"/>
  <c r="Y86" i="35" s="1"/>
  <c r="M85" i="35"/>
  <c r="K85" i="35"/>
  <c r="X85" i="35" s="1"/>
  <c r="M84" i="35"/>
  <c r="K84" i="35"/>
  <c r="AA84" i="35" s="1"/>
  <c r="M83" i="35"/>
  <c r="K83" i="35"/>
  <c r="Y83" i="35" s="1"/>
  <c r="M82" i="35"/>
  <c r="K82" i="35"/>
  <c r="Y82" i="35" s="1"/>
  <c r="M81" i="35"/>
  <c r="K81" i="35"/>
  <c r="X81" i="35" s="1"/>
  <c r="M80" i="35"/>
  <c r="K80" i="35"/>
  <c r="Z80" i="35" s="1"/>
  <c r="M79" i="35"/>
  <c r="K79" i="35"/>
  <c r="M78" i="35"/>
  <c r="K78" i="35"/>
  <c r="Y78" i="35" s="1"/>
  <c r="M77" i="35"/>
  <c r="K77" i="35"/>
  <c r="X77" i="35" s="1"/>
  <c r="M76" i="35"/>
  <c r="K76" i="35"/>
  <c r="AA76" i="35" s="1"/>
  <c r="M75" i="35"/>
  <c r="K75" i="35"/>
  <c r="M74" i="35"/>
  <c r="K74" i="35"/>
  <c r="Y74" i="35" s="1"/>
  <c r="M73" i="35"/>
  <c r="K73" i="35"/>
  <c r="X73" i="35" s="1"/>
  <c r="M72" i="35"/>
  <c r="K72" i="35"/>
  <c r="W72" i="35" s="1"/>
  <c r="M71" i="35"/>
  <c r="K71" i="35"/>
  <c r="AA71" i="35" s="1"/>
  <c r="M70" i="35"/>
  <c r="K70" i="35"/>
  <c r="Y70" i="35" s="1"/>
  <c r="M69" i="35"/>
  <c r="K69" i="35"/>
  <c r="X69" i="35" s="1"/>
  <c r="M68" i="35"/>
  <c r="K68" i="35"/>
  <c r="W68" i="35" s="1"/>
  <c r="M67" i="35"/>
  <c r="K67" i="35"/>
  <c r="AA67" i="35" s="1"/>
  <c r="M66" i="35"/>
  <c r="K66" i="35"/>
  <c r="Y66" i="35" s="1"/>
  <c r="M65" i="35"/>
  <c r="K65" i="35"/>
  <c r="X65" i="35" s="1"/>
  <c r="M64" i="35"/>
  <c r="K64" i="35"/>
  <c r="W64" i="35" s="1"/>
  <c r="M63" i="35"/>
  <c r="K63" i="35"/>
  <c r="M62" i="35"/>
  <c r="K62" i="35"/>
  <c r="M61" i="35"/>
  <c r="K61" i="35"/>
  <c r="X61" i="35" s="1"/>
  <c r="M60" i="35"/>
  <c r="K60" i="35"/>
  <c r="AA60" i="35" s="1"/>
  <c r="M59" i="35"/>
  <c r="K59" i="35"/>
  <c r="Y59" i="35" s="1"/>
  <c r="M58" i="35"/>
  <c r="K58" i="35"/>
  <c r="M57" i="35"/>
  <c r="K57" i="35"/>
  <c r="X57" i="35" s="1"/>
  <c r="M56" i="35"/>
  <c r="K56" i="35"/>
  <c r="Z56" i="35" s="1"/>
  <c r="M55" i="35"/>
  <c r="K55" i="35"/>
  <c r="AA55" i="35" s="1"/>
  <c r="M54" i="35"/>
  <c r="K54" i="35"/>
  <c r="Y54" i="35" s="1"/>
  <c r="M53" i="35"/>
  <c r="K53" i="35"/>
  <c r="X53" i="35" s="1"/>
  <c r="M52" i="35"/>
  <c r="K52" i="35"/>
  <c r="AA52" i="35" s="1"/>
  <c r="M51" i="35"/>
  <c r="K51" i="35"/>
  <c r="Y51" i="35" s="1"/>
  <c r="M50" i="35"/>
  <c r="K50" i="35"/>
  <c r="Y50" i="35" s="1"/>
  <c r="M49" i="35"/>
  <c r="K49" i="35"/>
  <c r="X49" i="35" s="1"/>
  <c r="M48" i="35"/>
  <c r="K48" i="35"/>
  <c r="AA48" i="35" s="1"/>
  <c r="M47" i="35"/>
  <c r="K47" i="35"/>
  <c r="M46" i="35"/>
  <c r="K46" i="35"/>
  <c r="AA46" i="35" s="1"/>
  <c r="M45" i="35"/>
  <c r="K45" i="35"/>
  <c r="Y45" i="35" s="1"/>
  <c r="M44" i="35"/>
  <c r="K44" i="35"/>
  <c r="M43" i="35"/>
  <c r="K43" i="35"/>
  <c r="W43" i="35" s="1"/>
  <c r="M42" i="35"/>
  <c r="K42" i="35"/>
  <c r="X42" i="35" s="1"/>
  <c r="M41" i="35"/>
  <c r="K41" i="35"/>
  <c r="AA41" i="35" s="1"/>
  <c r="M40" i="35"/>
  <c r="K40" i="35"/>
  <c r="Z40" i="35" s="1"/>
  <c r="M39" i="35"/>
  <c r="K39" i="35"/>
  <c r="Y39" i="35" s="1"/>
  <c r="M38" i="35"/>
  <c r="K38" i="35"/>
  <c r="X38" i="35" s="1"/>
  <c r="M37" i="35"/>
  <c r="K37" i="35"/>
  <c r="W37" i="35" s="1"/>
  <c r="M36" i="35"/>
  <c r="K36" i="35"/>
  <c r="W36" i="35" s="1"/>
  <c r="M35" i="35"/>
  <c r="K35" i="35"/>
  <c r="Y35" i="35" s="1"/>
  <c r="M34" i="35"/>
  <c r="K34" i="35"/>
  <c r="Y34" i="35" s="1"/>
  <c r="M33" i="35"/>
  <c r="K33" i="35"/>
  <c r="W33" i="35" s="1"/>
  <c r="M32" i="35"/>
  <c r="K32" i="35"/>
  <c r="Z32" i="35" s="1"/>
  <c r="M31" i="35"/>
  <c r="K31" i="35"/>
  <c r="M30" i="35"/>
  <c r="K30" i="35"/>
  <c r="X30" i="35" s="1"/>
  <c r="M29" i="35"/>
  <c r="K29" i="35"/>
  <c r="M28" i="35"/>
  <c r="K28" i="35"/>
  <c r="W28" i="35" s="1"/>
  <c r="M27" i="35"/>
  <c r="M23" i="35"/>
  <c r="K23" i="35"/>
  <c r="Z23" i="35" s="1"/>
  <c r="M22" i="35"/>
  <c r="K22" i="35"/>
  <c r="X22" i="35" s="1"/>
  <c r="M20" i="35"/>
  <c r="K20" i="35"/>
  <c r="X20" i="35" s="1"/>
  <c r="M19" i="35"/>
  <c r="K19" i="35"/>
  <c r="X19" i="35" s="1"/>
  <c r="M18" i="35"/>
  <c r="K18" i="35"/>
  <c r="W18" i="35" s="1"/>
  <c r="M17" i="35"/>
  <c r="K17" i="35"/>
  <c r="Y17" i="35" s="1"/>
  <c r="M16" i="35"/>
  <c r="K16" i="35"/>
  <c r="Y16" i="35" s="1"/>
  <c r="M15" i="35"/>
  <c r="K15" i="35"/>
  <c r="Y15" i="35" s="1"/>
  <c r="M14" i="35"/>
  <c r="K14" i="35"/>
  <c r="Z14" i="35" s="1"/>
  <c r="M13" i="35"/>
  <c r="K13" i="35"/>
  <c r="Y13" i="35" s="1"/>
  <c r="M12" i="35"/>
  <c r="K12" i="35"/>
  <c r="AA12" i="35" s="1"/>
  <c r="R10" i="35"/>
  <c r="K10" i="35"/>
  <c r="J10" i="35"/>
  <c r="R7" i="35"/>
  <c r="B5" i="35"/>
  <c r="B4" i="35"/>
  <c r="U3" i="35"/>
  <c r="B3" i="35"/>
  <c r="U2" i="35"/>
  <c r="B2" i="35"/>
  <c r="K14" i="16"/>
  <c r="AA14" i="16" s="1"/>
  <c r="K15" i="16"/>
  <c r="AA15" i="16" s="1"/>
  <c r="K16" i="16"/>
  <c r="X16" i="16" s="1"/>
  <c r="K18" i="16"/>
  <c r="X18" i="16" s="1"/>
  <c r="K20" i="16"/>
  <c r="Z20" i="16" s="1"/>
  <c r="X23" i="16"/>
  <c r="AA27" i="16"/>
  <c r="AA29" i="16"/>
  <c r="K30" i="16"/>
  <c r="AA30" i="16" s="1"/>
  <c r="K32" i="16"/>
  <c r="X32" i="16" s="1"/>
  <c r="K33" i="16"/>
  <c r="AA33" i="16" s="1"/>
  <c r="K34" i="16"/>
  <c r="AA34" i="16" s="1"/>
  <c r="K36" i="16"/>
  <c r="X36" i="16" s="1"/>
  <c r="K37" i="16"/>
  <c r="Z37" i="16" s="1"/>
  <c r="K38" i="16"/>
  <c r="K40" i="16"/>
  <c r="K41" i="16"/>
  <c r="X41" i="16" s="1"/>
  <c r="K42" i="16"/>
  <c r="K44" i="16"/>
  <c r="K45" i="16"/>
  <c r="K46" i="16"/>
  <c r="X46" i="16" s="1"/>
  <c r="K47" i="16"/>
  <c r="K48" i="16"/>
  <c r="Y48" i="16" s="1"/>
  <c r="K49" i="16"/>
  <c r="K51" i="16"/>
  <c r="Y51" i="16" s="1"/>
  <c r="K52" i="16"/>
  <c r="Z52" i="16" s="1"/>
  <c r="K54" i="16"/>
  <c r="K55" i="16"/>
  <c r="K56" i="16"/>
  <c r="Z56" i="16" s="1"/>
  <c r="K58" i="16"/>
  <c r="AA58" i="16" s="1"/>
  <c r="K59" i="16"/>
  <c r="AA59" i="16" s="1"/>
  <c r="K60" i="16"/>
  <c r="K62" i="16"/>
  <c r="Y62" i="16" s="1"/>
  <c r="K63" i="16"/>
  <c r="AA63" i="16" s="1"/>
  <c r="K64" i="16"/>
  <c r="Z64" i="16" s="1"/>
  <c r="K65" i="16"/>
  <c r="Z65" i="16" s="1"/>
  <c r="K66" i="16"/>
  <c r="X66" i="16" s="1"/>
  <c r="K68" i="16"/>
  <c r="W68" i="16" s="1"/>
  <c r="K72" i="16"/>
  <c r="Y72" i="16" s="1"/>
  <c r="K74" i="16"/>
  <c r="AA74" i="16" s="1"/>
  <c r="K75" i="16"/>
  <c r="Z75" i="16" s="1"/>
  <c r="K76" i="16"/>
  <c r="X76" i="16" s="1"/>
  <c r="K78" i="16"/>
  <c r="Z78" i="16" s="1"/>
  <c r="K80" i="16"/>
  <c r="X80" i="16" s="1"/>
  <c r="K81" i="16"/>
  <c r="Y81" i="16" s="1"/>
  <c r="K82" i="16"/>
  <c r="AA82" i="16" s="1"/>
  <c r="K83" i="16"/>
  <c r="Z83" i="16" s="1"/>
  <c r="K84" i="16"/>
  <c r="AA84" i="16" s="1"/>
  <c r="K86" i="16"/>
  <c r="Y86" i="16" s="1"/>
  <c r="K88" i="16"/>
  <c r="Y88" i="16" s="1"/>
  <c r="K12" i="16"/>
  <c r="Z12" i="16" s="1"/>
  <c r="AA46" i="16"/>
  <c r="G44" i="29"/>
  <c r="F44" i="29"/>
  <c r="C100" i="16"/>
  <c r="C69" i="29"/>
  <c r="K13" i="16"/>
  <c r="K19" i="16"/>
  <c r="Z19" i="16" s="1"/>
  <c r="K22" i="16"/>
  <c r="K31" i="16"/>
  <c r="Z31" i="16" s="1"/>
  <c r="K39" i="16"/>
  <c r="Z39" i="16" s="1"/>
  <c r="K57" i="16"/>
  <c r="W57" i="16" s="1"/>
  <c r="K61" i="16"/>
  <c r="Y61" i="16" s="1"/>
  <c r="K67" i="16"/>
  <c r="W67" i="16" s="1"/>
  <c r="K69" i="16"/>
  <c r="Y69" i="16" s="1"/>
  <c r="K71" i="16"/>
  <c r="W71" i="16" s="1"/>
  <c r="K77" i="16"/>
  <c r="X77" i="16" s="1"/>
  <c r="K85" i="16"/>
  <c r="Y85" i="16" s="1"/>
  <c r="K87" i="16"/>
  <c r="K17" i="16"/>
  <c r="W17" i="16" s="1"/>
  <c r="K53" i="16"/>
  <c r="X53" i="16" s="1"/>
  <c r="K73" i="16"/>
  <c r="Z73" i="16" s="1"/>
  <c r="H15" i="15"/>
  <c r="H16" i="15"/>
  <c r="H17" i="15"/>
  <c r="H18" i="15"/>
  <c r="H19" i="15"/>
  <c r="H20" i="15"/>
  <c r="H21" i="15"/>
  <c r="H22" i="15"/>
  <c r="H23" i="15"/>
  <c r="H24" i="15"/>
  <c r="H25" i="15"/>
  <c r="H26" i="15"/>
  <c r="H27" i="15"/>
  <c r="H28" i="15"/>
  <c r="H29" i="15"/>
  <c r="H30" i="15"/>
  <c r="G17" i="29"/>
  <c r="G26" i="29"/>
  <c r="F26" i="29"/>
  <c r="F17" i="29"/>
  <c r="F13" i="29" s="1"/>
  <c r="K29" i="15"/>
  <c r="K25" i="15"/>
  <c r="J26" i="29"/>
  <c r="M56" i="16"/>
  <c r="M57" i="16"/>
  <c r="M58" i="16"/>
  <c r="M59" i="16"/>
  <c r="M60" i="16"/>
  <c r="M61" i="16"/>
  <c r="M62" i="16"/>
  <c r="M63" i="16"/>
  <c r="M64" i="16"/>
  <c r="M65" i="16"/>
  <c r="M66" i="16"/>
  <c r="M67" i="16"/>
  <c r="M68" i="16"/>
  <c r="M69" i="16"/>
  <c r="M70" i="16"/>
  <c r="M71" i="16"/>
  <c r="M72" i="16"/>
  <c r="M73" i="16"/>
  <c r="M74" i="16"/>
  <c r="M75" i="16"/>
  <c r="M76" i="16"/>
  <c r="M77" i="16"/>
  <c r="M78" i="16"/>
  <c r="M79" i="16"/>
  <c r="M80" i="16"/>
  <c r="M81" i="16"/>
  <c r="M82" i="16"/>
  <c r="M83" i="16"/>
  <c r="K70" i="16"/>
  <c r="AA70" i="16" s="1"/>
  <c r="K79" i="16"/>
  <c r="Z79" i="16" s="1"/>
  <c r="K10" i="16"/>
  <c r="J10" i="16"/>
  <c r="F8" i="15"/>
  <c r="M8" i="15" s="1"/>
  <c r="E4" i="15"/>
  <c r="E41" i="29"/>
  <c r="I41" i="29"/>
  <c r="I26" i="29"/>
  <c r="I22" i="29" s="1"/>
  <c r="M26" i="29"/>
  <c r="E26" i="29"/>
  <c r="J17" i="29"/>
  <c r="E17" i="29"/>
  <c r="D4" i="29"/>
  <c r="B4" i="16"/>
  <c r="J12" i="15"/>
  <c r="E8" i="15"/>
  <c r="C101" i="16"/>
  <c r="C99" i="16"/>
  <c r="F8" i="29"/>
  <c r="G8" i="29" s="1"/>
  <c r="K8" i="29" s="1"/>
  <c r="M48" i="16"/>
  <c r="M49" i="16"/>
  <c r="M50" i="16"/>
  <c r="M51" i="16"/>
  <c r="M52" i="16"/>
  <c r="M53" i="16"/>
  <c r="M54" i="16"/>
  <c r="M55" i="16"/>
  <c r="M84" i="16"/>
  <c r="M85" i="16"/>
  <c r="M86" i="16"/>
  <c r="M87" i="16"/>
  <c r="M88" i="16"/>
  <c r="K50" i="16"/>
  <c r="W50" i="16" s="1"/>
  <c r="C70" i="29"/>
  <c r="C68" i="29"/>
  <c r="C90" i="16"/>
  <c r="L90" i="16"/>
  <c r="E2" i="15"/>
  <c r="X30" i="16"/>
  <c r="K35" i="16"/>
  <c r="AA35" i="16" s="1"/>
  <c r="K43" i="16"/>
  <c r="Y43" i="16" s="1"/>
  <c r="M13" i="16"/>
  <c r="M14" i="16"/>
  <c r="M15" i="16"/>
  <c r="M16" i="16"/>
  <c r="M17" i="16"/>
  <c r="M18" i="16"/>
  <c r="M19" i="16"/>
  <c r="M20" i="16"/>
  <c r="M22" i="16"/>
  <c r="M23" i="16"/>
  <c r="M32" i="16"/>
  <c r="M33" i="16"/>
  <c r="M34" i="16"/>
  <c r="M35" i="16"/>
  <c r="M36" i="16"/>
  <c r="M37" i="16"/>
  <c r="M38" i="16"/>
  <c r="M39" i="16"/>
  <c r="M40" i="16"/>
  <c r="M41" i="16"/>
  <c r="M42" i="16"/>
  <c r="M43" i="16"/>
  <c r="M44" i="16"/>
  <c r="M45" i="16"/>
  <c r="M46" i="16"/>
  <c r="M47" i="16"/>
  <c r="B5" i="16"/>
  <c r="R10" i="16"/>
  <c r="B2" i="16"/>
  <c r="J12" i="29"/>
  <c r="K27" i="15"/>
  <c r="K15" i="15"/>
  <c r="K16" i="15"/>
  <c r="K17" i="15"/>
  <c r="K18" i="15"/>
  <c r="K19" i="15"/>
  <c r="K20" i="15"/>
  <c r="K21" i="15"/>
  <c r="K22" i="15"/>
  <c r="K23" i="15"/>
  <c r="K26" i="15"/>
  <c r="K28" i="15"/>
  <c r="K30" i="15"/>
  <c r="D2" i="29"/>
  <c r="D3" i="29"/>
  <c r="B3" i="16"/>
  <c r="E3" i="15"/>
  <c r="U2" i="16"/>
  <c r="U3" i="16"/>
  <c r="R7" i="16"/>
  <c r="N2" i="15"/>
  <c r="N3" i="15"/>
  <c r="E5" i="15"/>
  <c r="K6" i="15"/>
  <c r="N2" i="29"/>
  <c r="N3" i="29"/>
  <c r="D5" i="29"/>
  <c r="M6" i="29"/>
  <c r="I17" i="29"/>
  <c r="K24" i="15"/>
  <c r="W62" i="16"/>
  <c r="AA65" i="16"/>
  <c r="X45" i="16"/>
  <c r="X82" i="16"/>
  <c r="Z84" i="16"/>
  <c r="X42" i="37"/>
  <c r="X17" i="37"/>
  <c r="AA17" i="37"/>
  <c r="X49" i="37"/>
  <c r="Z40" i="37"/>
  <c r="AA70" i="37"/>
  <c r="Y82" i="37"/>
  <c r="W82" i="37"/>
  <c r="AA28" i="37"/>
  <c r="Y57" i="37"/>
  <c r="W57" i="37"/>
  <c r="Y77" i="37"/>
  <c r="W77" i="37"/>
  <c r="W50" i="37"/>
  <c r="X64" i="37"/>
  <c r="W17" i="36"/>
  <c r="W29" i="36"/>
  <c r="Y29" i="36"/>
  <c r="W64" i="36"/>
  <c r="Y87" i="36"/>
  <c r="AA87" i="36"/>
  <c r="Z12" i="35"/>
  <c r="AA38" i="35"/>
  <c r="W12" i="35" l="1"/>
  <c r="AA71" i="16"/>
  <c r="Y71" i="16"/>
  <c r="W63" i="16"/>
  <c r="Z30" i="16"/>
  <c r="AA18" i="35"/>
  <c r="W60" i="35"/>
  <c r="Z34" i="35"/>
  <c r="AA40" i="36"/>
  <c r="W42" i="36"/>
  <c r="AA15" i="37"/>
  <c r="W46" i="37"/>
  <c r="Y46" i="37"/>
  <c r="Y52" i="37"/>
  <c r="Z46" i="37"/>
  <c r="Y87" i="37"/>
  <c r="Y81" i="37"/>
  <c r="Y62" i="37"/>
  <c r="X77" i="37"/>
  <c r="W34" i="37"/>
  <c r="X45" i="37"/>
  <c r="W69" i="37"/>
  <c r="W45" i="37"/>
  <c r="AA52" i="16"/>
  <c r="Y52" i="16"/>
  <c r="X52" i="16"/>
  <c r="X65" i="16"/>
  <c r="AA39" i="16"/>
  <c r="Y30" i="16"/>
  <c r="Z76" i="16"/>
  <c r="W52" i="16"/>
  <c r="Z15" i="16"/>
  <c r="W30" i="16"/>
  <c r="X22" i="16"/>
  <c r="AA22" i="16"/>
  <c r="Y46" i="35"/>
  <c r="W34" i="35"/>
  <c r="AA34" i="35"/>
  <c r="Z46" i="35"/>
  <c r="AA75" i="36"/>
  <c r="W58" i="36"/>
  <c r="Y55" i="36"/>
  <c r="Y54" i="36"/>
  <c r="AA48" i="36"/>
  <c r="Z32" i="37"/>
  <c r="AA32" i="37"/>
  <c r="X20" i="37"/>
  <c r="K50" i="15"/>
  <c r="K171" i="15"/>
  <c r="K172" i="15"/>
  <c r="H171" i="15"/>
  <c r="H35" i="29" s="1"/>
  <c r="H172" i="15"/>
  <c r="N179" i="43"/>
  <c r="N47" i="29" s="1"/>
  <c r="L179" i="43"/>
  <c r="L47" i="29" s="1"/>
  <c r="K33" i="15"/>
  <c r="K17" i="29" s="1"/>
  <c r="H50" i="15"/>
  <c r="H33" i="15"/>
  <c r="H17" i="29" s="1"/>
  <c r="L43" i="15"/>
  <c r="N43" i="15" s="1"/>
  <c r="L33" i="42"/>
  <c r="L19" i="29" s="1"/>
  <c r="L179" i="42"/>
  <c r="L46" i="29" s="1"/>
  <c r="L172" i="43"/>
  <c r="N179" i="44"/>
  <c r="N48" i="29" s="1"/>
  <c r="L179" i="44"/>
  <c r="L48" i="29" s="1"/>
  <c r="Z41" i="16"/>
  <c r="X61" i="16"/>
  <c r="Y53" i="16"/>
  <c r="W37" i="16"/>
  <c r="AA41" i="16"/>
  <c r="AA56" i="16"/>
  <c r="W41" i="16"/>
  <c r="Y41" i="16"/>
  <c r="AA16" i="16"/>
  <c r="Y18" i="16"/>
  <c r="Z17" i="16"/>
  <c r="W39" i="16"/>
  <c r="W18" i="16"/>
  <c r="AA42" i="35"/>
  <c r="AA36" i="35"/>
  <c r="X15" i="35"/>
  <c r="Y43" i="35"/>
  <c r="Z48" i="35"/>
  <c r="AA43" i="35"/>
  <c r="AA15" i="35"/>
  <c r="Y67" i="35"/>
  <c r="W40" i="35"/>
  <c r="AA64" i="35"/>
  <c r="W38" i="35"/>
  <c r="Y83" i="36"/>
  <c r="Y75" i="36"/>
  <c r="AA71" i="36"/>
  <c r="W22" i="36"/>
  <c r="X87" i="36"/>
  <c r="Y71" i="36"/>
  <c r="Z17" i="36"/>
  <c r="Y59" i="36"/>
  <c r="AA17" i="36"/>
  <c r="AA56" i="36"/>
  <c r="Y60" i="37"/>
  <c r="X36" i="37"/>
  <c r="X35" i="37"/>
  <c r="Y18" i="37"/>
  <c r="AA36" i="37"/>
  <c r="Z13" i="37"/>
  <c r="AA84" i="37"/>
  <c r="Y73" i="37"/>
  <c r="Y83" i="37"/>
  <c r="W79" i="37"/>
  <c r="AA19" i="37"/>
  <c r="X43" i="37"/>
  <c r="Y13" i="37"/>
  <c r="X84" i="37"/>
  <c r="Y65" i="37"/>
  <c r="Y79" i="37"/>
  <c r="X32" i="37"/>
  <c r="W14" i="37"/>
  <c r="AA72" i="37"/>
  <c r="X68" i="37"/>
  <c r="Y61" i="37"/>
  <c r="W32" i="37"/>
  <c r="Z14" i="37"/>
  <c r="W36" i="37"/>
  <c r="Y14" i="37"/>
  <c r="B20" i="46"/>
  <c r="C19" i="46"/>
  <c r="D19" i="46" s="1"/>
  <c r="Y74" i="16"/>
  <c r="X59" i="16"/>
  <c r="X48" i="16"/>
  <c r="AA48" i="16"/>
  <c r="Z18" i="16"/>
  <c r="W48" i="16"/>
  <c r="Y65" i="16"/>
  <c r="Y84" i="16"/>
  <c r="Y76" i="16"/>
  <c r="Z48" i="16"/>
  <c r="W84" i="16"/>
  <c r="X74" i="16"/>
  <c r="W74" i="16"/>
  <c r="Y31" i="16"/>
  <c r="Y59" i="16"/>
  <c r="AA31" i="16"/>
  <c r="X31" i="16"/>
  <c r="Z59" i="16"/>
  <c r="AA18" i="16"/>
  <c r="AA36" i="16"/>
  <c r="W22" i="16"/>
  <c r="W80" i="35"/>
  <c r="X28" i="35"/>
  <c r="AA80" i="35"/>
  <c r="Z76" i="35"/>
  <c r="AA68" i="35"/>
  <c r="Y38" i="35"/>
  <c r="Z38" i="35"/>
  <c r="X34" i="35"/>
  <c r="Z60" i="35"/>
  <c r="X43" i="35"/>
  <c r="AA56" i="35"/>
  <c r="Z88" i="35"/>
  <c r="W76" i="35"/>
  <c r="Y41" i="35"/>
  <c r="X46" i="35"/>
  <c r="AA22" i="36"/>
  <c r="Z64" i="36"/>
  <c r="W74" i="36"/>
  <c r="AA55" i="36"/>
  <c r="Z16" i="36"/>
  <c r="X59" i="36"/>
  <c r="X39" i="36"/>
  <c r="Y86" i="36"/>
  <c r="W19" i="36"/>
  <c r="Z19" i="36"/>
  <c r="Y78" i="36"/>
  <c r="AA70" i="36"/>
  <c r="Z74" i="36"/>
  <c r="Z62" i="36"/>
  <c r="Y19" i="36"/>
  <c r="X40" i="36"/>
  <c r="Z51" i="36"/>
  <c r="AA59" i="36"/>
  <c r="X44" i="36"/>
  <c r="Y84" i="37"/>
  <c r="W73" i="37"/>
  <c r="W17" i="37"/>
  <c r="W13" i="37"/>
  <c r="W81" i="37"/>
  <c r="W61" i="37"/>
  <c r="W80" i="37"/>
  <c r="AA81" i="37"/>
  <c r="AA73" i="37"/>
  <c r="AA61" i="37"/>
  <c r="W53" i="37"/>
  <c r="Y17" i="37"/>
  <c r="X46" i="37"/>
  <c r="X13" i="37"/>
  <c r="X81" i="37"/>
  <c r="X73" i="37"/>
  <c r="X61" i="37"/>
  <c r="Z88" i="37"/>
  <c r="W84" i="37"/>
  <c r="AA77" i="37"/>
  <c r="Y69" i="37"/>
  <c r="AA57" i="37"/>
  <c r="Y78" i="37"/>
  <c r="AA33" i="37"/>
  <c r="W65" i="37"/>
  <c r="X57" i="37"/>
  <c r="Y46" i="16"/>
  <c r="AA78" i="16"/>
  <c r="AA73" i="16"/>
  <c r="AA61" i="16"/>
  <c r="W43" i="16"/>
  <c r="W70" i="16"/>
  <c r="Z43" i="16"/>
  <c r="Y73" i="16"/>
  <c r="W69" i="16"/>
  <c r="W73" i="16"/>
  <c r="W61" i="16"/>
  <c r="Z70" i="16"/>
  <c r="W59" i="16"/>
  <c r="Z69" i="16"/>
  <c r="X69" i="16"/>
  <c r="Z61" i="16"/>
  <c r="Z81" i="16"/>
  <c r="X70" i="16"/>
  <c r="AA43" i="16"/>
  <c r="X73" i="16"/>
  <c r="Y16" i="16"/>
  <c r="Y12" i="16"/>
  <c r="AA51" i="35"/>
  <c r="AA20" i="35"/>
  <c r="Y62" i="36"/>
  <c r="Z70" i="36"/>
  <c r="W70" i="36"/>
  <c r="Y70" i="36"/>
  <c r="Z81" i="36"/>
  <c r="X75" i="36"/>
  <c r="AA43" i="37"/>
  <c r="W63" i="37"/>
  <c r="Z43" i="37"/>
  <c r="Z55" i="37"/>
  <c r="W55" i="37"/>
  <c r="AA55" i="37"/>
  <c r="X55" i="37"/>
  <c r="Z47" i="37"/>
  <c r="W77" i="35"/>
  <c r="W80" i="36"/>
  <c r="W54" i="36"/>
  <c r="W64" i="37"/>
  <c r="Y56" i="37"/>
  <c r="W39" i="37"/>
  <c r="Z33" i="16"/>
  <c r="Z23" i="16"/>
  <c r="Y31" i="36"/>
  <c r="X54" i="36"/>
  <c r="AA76" i="37"/>
  <c r="AA13" i="35"/>
  <c r="Z80" i="36"/>
  <c r="AA54" i="36"/>
  <c r="W72" i="37"/>
  <c r="AA64" i="37"/>
  <c r="X87" i="37"/>
  <c r="AA74" i="37"/>
  <c r="Z39" i="37"/>
  <c r="AA77" i="16"/>
  <c r="W23" i="16"/>
  <c r="X39" i="16"/>
  <c r="AA88" i="16"/>
  <c r="L36" i="29"/>
  <c r="N174" i="42"/>
  <c r="N179" i="42" s="1"/>
  <c r="N46" i="29" s="1"/>
  <c r="L171" i="43"/>
  <c r="L38" i="29" s="1"/>
  <c r="N36" i="39"/>
  <c r="N50" i="39" s="1"/>
  <c r="L50" i="39"/>
  <c r="M90" i="37"/>
  <c r="U31" i="37" s="1"/>
  <c r="M23" i="39" s="1"/>
  <c r="N23" i="39" s="1"/>
  <c r="AA83" i="35"/>
  <c r="W57" i="35"/>
  <c r="Z70" i="37"/>
  <c r="Y64" i="37"/>
  <c r="W29" i="37"/>
  <c r="W62" i="37"/>
  <c r="Y33" i="16"/>
  <c r="Y70" i="16"/>
  <c r="AA28" i="16"/>
  <c r="Z19" i="37"/>
  <c r="N36" i="43"/>
  <c r="N50" i="43" s="1"/>
  <c r="L50" i="43"/>
  <c r="AA19" i="35"/>
  <c r="W86" i="36"/>
  <c r="W68" i="37"/>
  <c r="Z62" i="37"/>
  <c r="X85" i="37"/>
  <c r="AA62" i="37"/>
  <c r="AA35" i="37"/>
  <c r="AA83" i="16"/>
  <c r="X33" i="16"/>
  <c r="X86" i="36"/>
  <c r="L172" i="44"/>
  <c r="Z73" i="35"/>
  <c r="AA17" i="35"/>
  <c r="W15" i="35"/>
  <c r="AA86" i="36"/>
  <c r="AA68" i="37"/>
  <c r="X60" i="37"/>
  <c r="Y85" i="37"/>
  <c r="X22" i="37"/>
  <c r="X19" i="16"/>
  <c r="AA20" i="16"/>
  <c r="AA32" i="16"/>
  <c r="W33" i="16"/>
  <c r="W31" i="36"/>
  <c r="Z56" i="37"/>
  <c r="L171" i="44"/>
  <c r="L39" i="29" s="1"/>
  <c r="AA65" i="35"/>
  <c r="Z19" i="35"/>
  <c r="Z15" i="35"/>
  <c r="W76" i="37"/>
  <c r="Y68" i="37"/>
  <c r="X56" i="37"/>
  <c r="X58" i="37"/>
  <c r="Z33" i="37"/>
  <c r="W35" i="16"/>
  <c r="X29" i="16"/>
  <c r="M90" i="16"/>
  <c r="U31" i="16" s="1"/>
  <c r="X20" i="16"/>
  <c r="M90" i="35"/>
  <c r="U31" i="35" s="1"/>
  <c r="M23" i="43" s="1"/>
  <c r="N23" i="43" s="1"/>
  <c r="M90" i="38"/>
  <c r="U31" i="38" s="1"/>
  <c r="M23" i="15" s="1"/>
  <c r="K26" i="29"/>
  <c r="N36" i="44"/>
  <c r="N50" i="44" s="1"/>
  <c r="L50" i="44"/>
  <c r="N172" i="42"/>
  <c r="AA63" i="36"/>
  <c r="AA58" i="36"/>
  <c r="Z78" i="36"/>
  <c r="Z65" i="36"/>
  <c r="Z58" i="36"/>
  <c r="X43" i="36"/>
  <c r="W78" i="36"/>
  <c r="Y74" i="36"/>
  <c r="W62" i="36"/>
  <c r="Y58" i="36"/>
  <c r="AA41" i="36"/>
  <c r="X79" i="36"/>
  <c r="Y79" i="36"/>
  <c r="AA74" i="36"/>
  <c r="AA67" i="36"/>
  <c r="AA88" i="36"/>
  <c r="AA78" i="36"/>
  <c r="AA62" i="36"/>
  <c r="AA16" i="36"/>
  <c r="AA15" i="36"/>
  <c r="W16" i="36"/>
  <c r="X71" i="36"/>
  <c r="N36" i="42"/>
  <c r="N50" i="42" s="1"/>
  <c r="L50" i="42"/>
  <c r="N171" i="42"/>
  <c r="N37" i="29" s="1"/>
  <c r="L172" i="42"/>
  <c r="L171" i="42"/>
  <c r="L37" i="29" s="1"/>
  <c r="W82" i="16"/>
  <c r="X72" i="16"/>
  <c r="X27" i="16"/>
  <c r="W31" i="16"/>
  <c r="Z35" i="16"/>
  <c r="Z82" i="16"/>
  <c r="Z14" i="16"/>
  <c r="AA12" i="16"/>
  <c r="X12" i="16"/>
  <c r="W12" i="16"/>
  <c r="W85" i="35"/>
  <c r="Y49" i="35"/>
  <c r="Z49" i="35"/>
  <c r="W65" i="35"/>
  <c r="Y53" i="35"/>
  <c r="Z69" i="35"/>
  <c r="AA77" i="35"/>
  <c r="W69" i="35"/>
  <c r="Y65" i="35"/>
  <c r="AA57" i="35"/>
  <c r="Z65" i="35"/>
  <c r="Y77" i="35"/>
  <c r="AA69" i="35"/>
  <c r="Y57" i="35"/>
  <c r="W49" i="35"/>
  <c r="Z61" i="35"/>
  <c r="W81" i="35"/>
  <c r="Y69" i="35"/>
  <c r="W61" i="35"/>
  <c r="AA49" i="35"/>
  <c r="AA81" i="35"/>
  <c r="Z85" i="35"/>
  <c r="AA61" i="35"/>
  <c r="Z81" i="35"/>
  <c r="Z57" i="35"/>
  <c r="AA85" i="35"/>
  <c r="Y81" i="35"/>
  <c r="AA73" i="35"/>
  <c r="Y61" i="35"/>
  <c r="W53" i="35"/>
  <c r="W73" i="35"/>
  <c r="Z77" i="35"/>
  <c r="Z53" i="35"/>
  <c r="Y85" i="35"/>
  <c r="Y73" i="35"/>
  <c r="AA53" i="35"/>
  <c r="Z85" i="36"/>
  <c r="W82" i="36"/>
  <c r="Z82" i="36"/>
  <c r="Z66" i="36"/>
  <c r="AA82" i="36"/>
  <c r="W69" i="36"/>
  <c r="AA42" i="36"/>
  <c r="X16" i="36"/>
  <c r="AA19" i="36"/>
  <c r="X66" i="36"/>
  <c r="X82" i="36"/>
  <c r="X63" i="36"/>
  <c r="AA72" i="36"/>
  <c r="Y67" i="36"/>
  <c r="Y63" i="36"/>
  <c r="Y35" i="36"/>
  <c r="Z46" i="36"/>
  <c r="Y39" i="36"/>
  <c r="W66" i="36"/>
  <c r="AA46" i="36"/>
  <c r="X67" i="36"/>
  <c r="X83" i="36"/>
  <c r="W35" i="36"/>
  <c r="AA66" i="36"/>
  <c r="X46" i="36"/>
  <c r="X17" i="36"/>
  <c r="AA83" i="36"/>
  <c r="AA79" i="36"/>
  <c r="Y46" i="36"/>
  <c r="X55" i="36"/>
  <c r="Z12" i="36"/>
  <c r="Z52" i="37"/>
  <c r="X34" i="37"/>
  <c r="W48" i="37"/>
  <c r="AA23" i="37"/>
  <c r="AA41" i="37"/>
  <c r="Y48" i="37"/>
  <c r="AA48" i="37"/>
  <c r="X44" i="37"/>
  <c r="Z34" i="37"/>
  <c r="Z72" i="37"/>
  <c r="Z78" i="37"/>
  <c r="X52" i="37"/>
  <c r="W44" i="37"/>
  <c r="W71" i="37"/>
  <c r="Y44" i="37"/>
  <c r="X48" i="37"/>
  <c r="Z71" i="37"/>
  <c r="W78" i="37"/>
  <c r="AA71" i="37"/>
  <c r="AA44" i="37"/>
  <c r="Y36" i="37"/>
  <c r="W52" i="37"/>
  <c r="AA78" i="37"/>
  <c r="X71" i="37"/>
  <c r="AA34" i="37"/>
  <c r="H30" i="29"/>
  <c r="H29" i="29"/>
  <c r="H27" i="29"/>
  <c r="H52" i="29" s="1"/>
  <c r="AA69" i="16"/>
  <c r="W75" i="16"/>
  <c r="Y32" i="16"/>
  <c r="Y14" i="16"/>
  <c r="Z22" i="16"/>
  <c r="W46" i="16"/>
  <c r="AA37" i="16"/>
  <c r="W16" i="16"/>
  <c r="Z16" i="16"/>
  <c r="Z74" i="16"/>
  <c r="X17" i="16"/>
  <c r="Z68" i="16"/>
  <c r="Y19" i="16"/>
  <c r="AA57" i="16"/>
  <c r="W20" i="16"/>
  <c r="Z66" i="16"/>
  <c r="X63" i="16"/>
  <c r="W79" i="16"/>
  <c r="X28" i="16"/>
  <c r="Y63" i="16"/>
  <c r="AA64" i="16"/>
  <c r="X14" i="16"/>
  <c r="Y28" i="16"/>
  <c r="Z28" i="16"/>
  <c r="X37" i="16"/>
  <c r="Y64" i="16"/>
  <c r="W64" i="16"/>
  <c r="X43" i="16"/>
  <c r="AA50" i="16"/>
  <c r="Y79" i="16"/>
  <c r="X79" i="16"/>
  <c r="X68" i="16"/>
  <c r="X84" i="16"/>
  <c r="W19" i="16"/>
  <c r="Z63" i="16"/>
  <c r="AA17" i="16"/>
  <c r="Y17" i="16"/>
  <c r="W14" i="16"/>
  <c r="X34" i="16"/>
  <c r="Y50" i="16"/>
  <c r="W34" i="16"/>
  <c r="X64" i="16"/>
  <c r="Z32" i="16"/>
  <c r="Z18" i="35"/>
  <c r="W48" i="35"/>
  <c r="Y18" i="35"/>
  <c r="Z13" i="35"/>
  <c r="Z90" i="35" s="1"/>
  <c r="Z43" i="35"/>
  <c r="Y23" i="35"/>
  <c r="AA16" i="35"/>
  <c r="X18" i="35"/>
  <c r="X23" i="35"/>
  <c r="W46" i="35"/>
  <c r="Z64" i="35"/>
  <c r="AA72" i="35"/>
  <c r="Z72" i="35"/>
  <c r="X13" i="35"/>
  <c r="AA14" i="35"/>
  <c r="Y22" i="35"/>
  <c r="W13" i="35"/>
  <c r="W13" i="36"/>
  <c r="X13" i="36"/>
  <c r="Y57" i="36"/>
  <c r="X57" i="36"/>
  <c r="AA57" i="36"/>
  <c r="X60" i="36"/>
  <c r="Y60" i="36"/>
  <c r="Y65" i="36"/>
  <c r="X65" i="36"/>
  <c r="AA65" i="36"/>
  <c r="X68" i="36"/>
  <c r="Y68" i="36"/>
  <c r="Y73" i="36"/>
  <c r="X73" i="36"/>
  <c r="AA73" i="36"/>
  <c r="X76" i="36"/>
  <c r="Y76" i="36"/>
  <c r="Y81" i="36"/>
  <c r="X81" i="36"/>
  <c r="AA81" i="36"/>
  <c r="X84" i="36"/>
  <c r="Y84" i="36"/>
  <c r="W84" i="36"/>
  <c r="W76" i="36"/>
  <c r="W68" i="36"/>
  <c r="W60" i="36"/>
  <c r="Y13" i="36"/>
  <c r="Y18" i="36"/>
  <c r="X18" i="36"/>
  <c r="W18" i="36"/>
  <c r="Z18" i="36"/>
  <c r="AA28" i="36"/>
  <c r="Z28" i="36"/>
  <c r="Y43" i="36"/>
  <c r="Z43" i="36"/>
  <c r="W43" i="36"/>
  <c r="Z84" i="36"/>
  <c r="Z73" i="36"/>
  <c r="Z68" i="36"/>
  <c r="Z57" i="36"/>
  <c r="AA84" i="36"/>
  <c r="AA76" i="36"/>
  <c r="AA68" i="36"/>
  <c r="AA60" i="36"/>
  <c r="Z13" i="36"/>
  <c r="AA18" i="36"/>
  <c r="AA47" i="36"/>
  <c r="W47" i="36"/>
  <c r="X56" i="36"/>
  <c r="Y56" i="36"/>
  <c r="Y61" i="36"/>
  <c r="X61" i="36"/>
  <c r="AA61" i="36"/>
  <c r="X64" i="36"/>
  <c r="Y64" i="36"/>
  <c r="Y69" i="36"/>
  <c r="X69" i="36"/>
  <c r="AA69" i="36"/>
  <c r="X72" i="36"/>
  <c r="Y72" i="36"/>
  <c r="Y77" i="36"/>
  <c r="X77" i="36"/>
  <c r="AA77" i="36"/>
  <c r="X80" i="36"/>
  <c r="Y80" i="36"/>
  <c r="Y85" i="36"/>
  <c r="X85" i="36"/>
  <c r="AA85" i="36"/>
  <c r="X88" i="36"/>
  <c r="Y88" i="36"/>
  <c r="Z88" i="36"/>
  <c r="Z77" i="36"/>
  <c r="Z72" i="36"/>
  <c r="Z61" i="36"/>
  <c r="Z56" i="36"/>
  <c r="Z47" i="36"/>
  <c r="X47" i="36"/>
  <c r="X29" i="36"/>
  <c r="Z29" i="36"/>
  <c r="AA29" i="36"/>
  <c r="Z40" i="36"/>
  <c r="Y40" i="36"/>
  <c r="X42" i="36"/>
  <c r="Z42" i="36"/>
  <c r="Z87" i="36"/>
  <c r="Z83" i="36"/>
  <c r="Z79" i="36"/>
  <c r="Z75" i="36"/>
  <c r="Z71" i="36"/>
  <c r="Z67" i="36"/>
  <c r="Z63" i="36"/>
  <c r="Z59" i="36"/>
  <c r="Z55" i="36"/>
  <c r="X31" i="36"/>
  <c r="W83" i="37"/>
  <c r="X70" i="37"/>
  <c r="X88" i="37"/>
  <c r="X80" i="37"/>
  <c r="X76" i="37"/>
  <c r="X72" i="37"/>
  <c r="W60" i="37"/>
  <c r="W56" i="37"/>
  <c r="Z54" i="37"/>
  <c r="W41" i="37"/>
  <c r="AA54" i="37"/>
  <c r="W85" i="37"/>
  <c r="Z83" i="37"/>
  <c r="AA69" i="37"/>
  <c r="AA65" i="37"/>
  <c r="Z16" i="37"/>
  <c r="AA83" i="37"/>
  <c r="AA79" i="37"/>
  <c r="AA53" i="37"/>
  <c r="AA82" i="37"/>
  <c r="Y70" i="37"/>
  <c r="X63" i="37"/>
  <c r="W18" i="37"/>
  <c r="X33" i="37"/>
  <c r="Y45" i="37"/>
  <c r="Y43" i="37"/>
  <c r="AA14" i="37"/>
  <c r="AA80" i="37"/>
  <c r="W54" i="37"/>
  <c r="Z63" i="37"/>
  <c r="AA63" i="37"/>
  <c r="Y80" i="37"/>
  <c r="Y76" i="37"/>
  <c r="AA60" i="37"/>
  <c r="Z53" i="37"/>
  <c r="Y54" i="37"/>
  <c r="AA85" i="37"/>
  <c r="Z79" i="37"/>
  <c r="X69" i="37"/>
  <c r="X65" i="37"/>
  <c r="X53" i="37"/>
  <c r="X82" i="37"/>
  <c r="W33" i="37"/>
  <c r="AA45" i="37"/>
  <c r="N172" i="44"/>
  <c r="N171" i="44"/>
  <c r="N39" i="29" s="1"/>
  <c r="L33" i="44"/>
  <c r="L21" i="29" s="1"/>
  <c r="I55" i="29"/>
  <c r="N172" i="43"/>
  <c r="N171" i="43"/>
  <c r="N38" i="29" s="1"/>
  <c r="L33" i="43"/>
  <c r="L20" i="29" s="1"/>
  <c r="F53" i="29"/>
  <c r="L179" i="39"/>
  <c r="L45" i="29" s="1"/>
  <c r="N174" i="39"/>
  <c r="N179" i="39" s="1"/>
  <c r="N45" i="29" s="1"/>
  <c r="N36" i="29"/>
  <c r="L33" i="39"/>
  <c r="L18" i="29" s="1"/>
  <c r="E13" i="29"/>
  <c r="G22" i="29"/>
  <c r="E22" i="29"/>
  <c r="J22" i="29"/>
  <c r="F22" i="29"/>
  <c r="I52" i="29"/>
  <c r="M22" i="29"/>
  <c r="G31" i="29"/>
  <c r="E31" i="29"/>
  <c r="I13" i="29"/>
  <c r="M31" i="29"/>
  <c r="F31" i="29"/>
  <c r="F52" i="29"/>
  <c r="E52" i="29"/>
  <c r="L41" i="15"/>
  <c r="N41" i="15" s="1"/>
  <c r="L39" i="15"/>
  <c r="N39" i="15" s="1"/>
  <c r="L37" i="15"/>
  <c r="L123" i="15"/>
  <c r="N123" i="15" s="1"/>
  <c r="L121" i="15"/>
  <c r="N121" i="15" s="1"/>
  <c r="L117" i="15"/>
  <c r="N117" i="15" s="1"/>
  <c r="L115" i="15"/>
  <c r="N115" i="15" s="1"/>
  <c r="L113" i="15"/>
  <c r="N113" i="15" s="1"/>
  <c r="L111" i="15"/>
  <c r="N111" i="15" s="1"/>
  <c r="L109" i="15"/>
  <c r="N109" i="15" s="1"/>
  <c r="L107" i="15"/>
  <c r="N107" i="15" s="1"/>
  <c r="L105" i="15"/>
  <c r="N105" i="15" s="1"/>
  <c r="L103" i="15"/>
  <c r="N103" i="15" s="1"/>
  <c r="L101" i="15"/>
  <c r="N101" i="15" s="1"/>
  <c r="L99" i="15"/>
  <c r="N99" i="15" s="1"/>
  <c r="L97" i="15"/>
  <c r="N97" i="15" s="1"/>
  <c r="L95" i="15"/>
  <c r="N95" i="15" s="1"/>
  <c r="L93" i="15"/>
  <c r="N93" i="15" s="1"/>
  <c r="L91" i="15"/>
  <c r="N91" i="15" s="1"/>
  <c r="L89" i="15"/>
  <c r="N89" i="15" s="1"/>
  <c r="L87" i="15"/>
  <c r="N87" i="15" s="1"/>
  <c r="L85" i="15"/>
  <c r="N85" i="15" s="1"/>
  <c r="L83" i="15"/>
  <c r="N83" i="15" s="1"/>
  <c r="L81" i="15"/>
  <c r="N81" i="15" s="1"/>
  <c r="L79" i="15"/>
  <c r="N79" i="15" s="1"/>
  <c r="L77" i="15"/>
  <c r="N77" i="15" s="1"/>
  <c r="L45" i="15"/>
  <c r="N45" i="15" s="1"/>
  <c r="L31" i="15"/>
  <c r="N31" i="15" s="1"/>
  <c r="L44" i="15"/>
  <c r="N44" i="15" s="1"/>
  <c r="L19" i="15"/>
  <c r="N19" i="15" s="1"/>
  <c r="L75" i="15"/>
  <c r="N75" i="15" s="1"/>
  <c r="L73" i="15"/>
  <c r="N73" i="15" s="1"/>
  <c r="L71" i="15"/>
  <c r="N71" i="15" s="1"/>
  <c r="L69" i="15"/>
  <c r="N69" i="15" s="1"/>
  <c r="L67" i="15"/>
  <c r="N67" i="15" s="1"/>
  <c r="L155" i="15"/>
  <c r="N155" i="15" s="1"/>
  <c r="L137" i="15"/>
  <c r="N137" i="15" s="1"/>
  <c r="L127" i="15"/>
  <c r="N127" i="15" s="1"/>
  <c r="L125" i="15"/>
  <c r="N125" i="15" s="1"/>
  <c r="L119" i="15"/>
  <c r="N119" i="15" s="1"/>
  <c r="L57" i="15"/>
  <c r="N57" i="15" s="1"/>
  <c r="L17" i="15"/>
  <c r="L24" i="15"/>
  <c r="L16" i="15"/>
  <c r="L177" i="15"/>
  <c r="L124" i="15"/>
  <c r="N124" i="15" s="1"/>
  <c r="L122" i="15"/>
  <c r="N122" i="15" s="1"/>
  <c r="L114" i="15"/>
  <c r="N114" i="15" s="1"/>
  <c r="L112" i="15"/>
  <c r="N112" i="15" s="1"/>
  <c r="L110" i="15"/>
  <c r="N110" i="15" s="1"/>
  <c r="L106" i="15"/>
  <c r="N106" i="15" s="1"/>
  <c r="L98" i="15"/>
  <c r="N98" i="15" s="1"/>
  <c r="L96" i="15"/>
  <c r="N96" i="15" s="1"/>
  <c r="L90" i="15"/>
  <c r="N90" i="15" s="1"/>
  <c r="L86" i="15"/>
  <c r="N86" i="15" s="1"/>
  <c r="L82" i="15"/>
  <c r="N82" i="15" s="1"/>
  <c r="L80" i="15"/>
  <c r="N80" i="15" s="1"/>
  <c r="L74" i="15"/>
  <c r="N74" i="15" s="1"/>
  <c r="L72" i="15"/>
  <c r="N72" i="15" s="1"/>
  <c r="L70" i="15"/>
  <c r="N70" i="15" s="1"/>
  <c r="L68" i="15"/>
  <c r="N68" i="15" s="1"/>
  <c r="L66" i="15"/>
  <c r="N66" i="15" s="1"/>
  <c r="L64" i="15"/>
  <c r="N64" i="15" s="1"/>
  <c r="L62" i="15"/>
  <c r="N62" i="15" s="1"/>
  <c r="L60" i="15"/>
  <c r="N60" i="15" s="1"/>
  <c r="L58" i="15"/>
  <c r="N58" i="15" s="1"/>
  <c r="L56" i="15"/>
  <c r="N56" i="15" s="1"/>
  <c r="L156" i="15"/>
  <c r="N156" i="15" s="1"/>
  <c r="L152" i="15"/>
  <c r="N152" i="15" s="1"/>
  <c r="L136" i="15"/>
  <c r="N136" i="15" s="1"/>
  <c r="K179" i="15"/>
  <c r="K44" i="29" s="1"/>
  <c r="L149" i="15"/>
  <c r="N149" i="15" s="1"/>
  <c r="L145" i="15"/>
  <c r="N145" i="15" s="1"/>
  <c r="L141" i="15"/>
  <c r="N141" i="15" s="1"/>
  <c r="L139" i="15"/>
  <c r="N139" i="15" s="1"/>
  <c r="K8" i="15"/>
  <c r="L146" i="15"/>
  <c r="N146" i="15" s="1"/>
  <c r="L140" i="15"/>
  <c r="N140" i="15" s="1"/>
  <c r="L148" i="15"/>
  <c r="N148" i="15" s="1"/>
  <c r="L133" i="15"/>
  <c r="N133" i="15" s="1"/>
  <c r="L154" i="15"/>
  <c r="N154" i="15" s="1"/>
  <c r="L151" i="15"/>
  <c r="N151" i="15" s="1"/>
  <c r="L130" i="15"/>
  <c r="N130" i="15" s="1"/>
  <c r="L25" i="15"/>
  <c r="L21" i="15"/>
  <c r="N21" i="15" s="1"/>
  <c r="L158" i="15"/>
  <c r="N158" i="15" s="1"/>
  <c r="L153" i="15"/>
  <c r="N153" i="15" s="1"/>
  <c r="L147" i="15"/>
  <c r="N147" i="15" s="1"/>
  <c r="L143" i="15"/>
  <c r="N143" i="15" s="1"/>
  <c r="L132" i="15"/>
  <c r="N132" i="15" s="1"/>
  <c r="L128" i="15"/>
  <c r="N128" i="15" s="1"/>
  <c r="M40" i="29"/>
  <c r="L23" i="15"/>
  <c r="L15" i="15"/>
  <c r="L120" i="15"/>
  <c r="N120" i="15" s="1"/>
  <c r="L118" i="15"/>
  <c r="N118" i="15" s="1"/>
  <c r="L116" i="15"/>
  <c r="N116" i="15" s="1"/>
  <c r="L108" i="15"/>
  <c r="N108" i="15" s="1"/>
  <c r="L104" i="15"/>
  <c r="N104" i="15" s="1"/>
  <c r="L102" i="15"/>
  <c r="N102" i="15" s="1"/>
  <c r="L100" i="15"/>
  <c r="N100" i="15" s="1"/>
  <c r="L94" i="15"/>
  <c r="N94" i="15" s="1"/>
  <c r="L92" i="15"/>
  <c r="N92" i="15" s="1"/>
  <c r="L88" i="15"/>
  <c r="N88" i="15" s="1"/>
  <c r="L84" i="15"/>
  <c r="N84" i="15" s="1"/>
  <c r="L78" i="15"/>
  <c r="N78" i="15" s="1"/>
  <c r="L65" i="15"/>
  <c r="N65" i="15" s="1"/>
  <c r="L63" i="15"/>
  <c r="N63" i="15" s="1"/>
  <c r="L61" i="15"/>
  <c r="N61" i="15" s="1"/>
  <c r="L59" i="15"/>
  <c r="N59" i="15" s="1"/>
  <c r="L55" i="15"/>
  <c r="N55" i="15" s="1"/>
  <c r="L142" i="15"/>
  <c r="N142" i="15" s="1"/>
  <c r="L134" i="15"/>
  <c r="N134" i="15" s="1"/>
  <c r="L131" i="15"/>
  <c r="N131" i="15" s="1"/>
  <c r="L28" i="15"/>
  <c r="N28" i="15" s="1"/>
  <c r="L135" i="15"/>
  <c r="N135" i="15" s="1"/>
  <c r="L129" i="15"/>
  <c r="N129" i="15" s="1"/>
  <c r="L38" i="15"/>
  <c r="N38" i="15" s="1"/>
  <c r="L54" i="15"/>
  <c r="L157" i="15"/>
  <c r="N157" i="15" s="1"/>
  <c r="L144" i="15"/>
  <c r="N144" i="15" s="1"/>
  <c r="L40" i="15"/>
  <c r="N40" i="15" s="1"/>
  <c r="L42" i="15"/>
  <c r="N42" i="15" s="1"/>
  <c r="L20" i="15"/>
  <c r="N20" i="15" s="1"/>
  <c r="L27" i="15"/>
  <c r="N27" i="15" s="1"/>
  <c r="L29" i="15"/>
  <c r="L26" i="15"/>
  <c r="N26" i="15" s="1"/>
  <c r="L22" i="15"/>
  <c r="N22" i="15" s="1"/>
  <c r="L18" i="15"/>
  <c r="L150" i="15"/>
  <c r="N150" i="15" s="1"/>
  <c r="L138" i="15"/>
  <c r="N138" i="15" s="1"/>
  <c r="L126" i="15"/>
  <c r="N126" i="15" s="1"/>
  <c r="G13" i="29"/>
  <c r="I8" i="15"/>
  <c r="J13" i="29"/>
  <c r="H8" i="15"/>
  <c r="L8" i="15"/>
  <c r="N8" i="15"/>
  <c r="J8" i="15"/>
  <c r="J51" i="29"/>
  <c r="G8" i="15"/>
  <c r="X38" i="16"/>
  <c r="W38" i="16"/>
  <c r="Z38" i="16"/>
  <c r="AA38" i="16"/>
  <c r="Y38" i="16"/>
  <c r="Z33" i="36"/>
  <c r="W33" i="36"/>
  <c r="Y33" i="36"/>
  <c r="X33" i="36"/>
  <c r="AA33" i="36"/>
  <c r="AA42" i="16"/>
  <c r="Y42" i="16"/>
  <c r="X42" i="16"/>
  <c r="W42" i="16"/>
  <c r="Z42" i="16"/>
  <c r="X63" i="35"/>
  <c r="Z63" i="35"/>
  <c r="W63" i="35"/>
  <c r="Y63" i="35"/>
  <c r="AA63" i="35"/>
  <c r="X31" i="35"/>
  <c r="W31" i="35"/>
  <c r="Z31" i="35"/>
  <c r="Y31" i="35"/>
  <c r="AA31" i="35"/>
  <c r="X79" i="35"/>
  <c r="W79" i="35"/>
  <c r="Z79" i="35"/>
  <c r="AA79" i="35"/>
  <c r="Y79" i="35"/>
  <c r="X47" i="35"/>
  <c r="W47" i="35"/>
  <c r="AA47" i="35"/>
  <c r="Z47" i="35"/>
  <c r="Y47" i="35"/>
  <c r="AA87" i="16"/>
  <c r="Y87" i="16"/>
  <c r="W87" i="16"/>
  <c r="W60" i="16"/>
  <c r="Z60" i="16"/>
  <c r="X60" i="16"/>
  <c r="Y55" i="16"/>
  <c r="AA55" i="16"/>
  <c r="X55" i="16"/>
  <c r="W55" i="16"/>
  <c r="Z47" i="16"/>
  <c r="W47" i="16"/>
  <c r="AA47" i="16"/>
  <c r="X47" i="16"/>
  <c r="X44" i="16"/>
  <c r="Z44" i="16"/>
  <c r="W40" i="16"/>
  <c r="Y40" i="16"/>
  <c r="W30" i="35"/>
  <c r="Z30" i="35"/>
  <c r="Y30" i="35"/>
  <c r="Y33" i="35"/>
  <c r="Z33" i="35"/>
  <c r="X33" i="35"/>
  <c r="X44" i="35"/>
  <c r="Z44" i="35"/>
  <c r="X56" i="35"/>
  <c r="Y56" i="35"/>
  <c r="X62" i="35"/>
  <c r="AA62" i="35"/>
  <c r="Z62" i="35"/>
  <c r="W62" i="35"/>
  <c r="X75" i="35"/>
  <c r="Z75" i="35"/>
  <c r="W75" i="35"/>
  <c r="X88" i="35"/>
  <c r="Y88" i="35"/>
  <c r="X14" i="36"/>
  <c r="Y14" i="36"/>
  <c r="Y20" i="36"/>
  <c r="W20" i="36"/>
  <c r="Z20" i="36"/>
  <c r="AA20" i="36"/>
  <c r="W34" i="36"/>
  <c r="Y34" i="36"/>
  <c r="Z34" i="36"/>
  <c r="Y37" i="36"/>
  <c r="Z37" i="36"/>
  <c r="AA37" i="36"/>
  <c r="X38" i="36"/>
  <c r="W38" i="36"/>
  <c r="Y38" i="36"/>
  <c r="Z38" i="36"/>
  <c r="X49" i="36"/>
  <c r="Z49" i="36"/>
  <c r="Y49" i="36"/>
  <c r="X53" i="36"/>
  <c r="Z53" i="36"/>
  <c r="Y53" i="36"/>
  <c r="Z51" i="37"/>
  <c r="W51" i="37"/>
  <c r="X51" i="37"/>
  <c r="Y59" i="37"/>
  <c r="W59" i="37"/>
  <c r="Z59" i="37"/>
  <c r="W67" i="37"/>
  <c r="Y67" i="37"/>
  <c r="Y75" i="37"/>
  <c r="W75" i="37"/>
  <c r="Z75" i="37"/>
  <c r="E51" i="29"/>
  <c r="E40" i="29"/>
  <c r="F51" i="29"/>
  <c r="N8" i="29"/>
  <c r="AA75" i="35"/>
  <c r="AA59" i="35"/>
  <c r="W53" i="36"/>
  <c r="X67" i="37"/>
  <c r="Y51" i="37"/>
  <c r="Z53" i="16"/>
  <c r="Z87" i="16"/>
  <c r="Y44" i="16"/>
  <c r="Z85" i="16"/>
  <c r="AA85" i="16"/>
  <c r="W54" i="16"/>
  <c r="AA54" i="16"/>
  <c r="W51" i="16"/>
  <c r="X51" i="16"/>
  <c r="Z51" i="16"/>
  <c r="Y20" i="35"/>
  <c r="Z20" i="35"/>
  <c r="AA22" i="35"/>
  <c r="Z22" i="35"/>
  <c r="AA29" i="35"/>
  <c r="W29" i="35"/>
  <c r="Z29" i="35"/>
  <c r="X29" i="35"/>
  <c r="W32" i="35"/>
  <c r="Y32" i="35"/>
  <c r="AA32" i="35"/>
  <c r="Z35" i="35"/>
  <c r="X35" i="35"/>
  <c r="AA35" i="35"/>
  <c r="AA39" i="35"/>
  <c r="W39" i="35"/>
  <c r="X41" i="35"/>
  <c r="W41" i="35"/>
  <c r="Z41" i="35"/>
  <c r="X52" i="35"/>
  <c r="Y52" i="35"/>
  <c r="X58" i="35"/>
  <c r="AA58" i="35"/>
  <c r="Z58" i="35"/>
  <c r="W58" i="35"/>
  <c r="X71" i="35"/>
  <c r="W71" i="35"/>
  <c r="Z71" i="35"/>
  <c r="X84" i="35"/>
  <c r="Y84" i="35"/>
  <c r="X87" i="35"/>
  <c r="Z87" i="35"/>
  <c r="W87" i="35"/>
  <c r="X32" i="36"/>
  <c r="AA32" i="36"/>
  <c r="Y45" i="36"/>
  <c r="Z45" i="36"/>
  <c r="X45" i="36"/>
  <c r="X48" i="36"/>
  <c r="W48" i="36"/>
  <c r="X52" i="36"/>
  <c r="W52" i="36"/>
  <c r="W22" i="37"/>
  <c r="AA22" i="37"/>
  <c r="W30" i="37"/>
  <c r="X30" i="37"/>
  <c r="Y30" i="37"/>
  <c r="Y37" i="37"/>
  <c r="AA37" i="37"/>
  <c r="W42" i="37"/>
  <c r="Z42" i="37"/>
  <c r="Y50" i="37"/>
  <c r="Z50" i="37"/>
  <c r="AA50" i="37"/>
  <c r="Y58" i="37"/>
  <c r="W58" i="37"/>
  <c r="Z58" i="37"/>
  <c r="W66" i="37"/>
  <c r="Y66" i="37"/>
  <c r="Y74" i="37"/>
  <c r="W74" i="37"/>
  <c r="Z74" i="37"/>
  <c r="Z86" i="37"/>
  <c r="W86" i="37"/>
  <c r="Y86" i="37"/>
  <c r="AA87" i="37"/>
  <c r="W87" i="37"/>
  <c r="AA88" i="37"/>
  <c r="W88" i="37"/>
  <c r="J52" i="29"/>
  <c r="K35" i="29"/>
  <c r="Z84" i="35"/>
  <c r="Z52" i="35"/>
  <c r="Y87" i="35"/>
  <c r="Y71" i="35"/>
  <c r="X32" i="35"/>
  <c r="W17" i="35"/>
  <c r="W35" i="35"/>
  <c r="W22" i="35"/>
  <c r="X39" i="35"/>
  <c r="W37" i="36"/>
  <c r="AA53" i="36"/>
  <c r="Y48" i="36"/>
  <c r="Z31" i="36"/>
  <c r="W32" i="36"/>
  <c r="AA45" i="36"/>
  <c r="K90" i="36"/>
  <c r="Z67" i="37"/>
  <c r="AA86" i="37"/>
  <c r="AA59" i="37"/>
  <c r="Y12" i="37"/>
  <c r="G51" i="29"/>
  <c r="M8" i="29"/>
  <c r="W88" i="35"/>
  <c r="W84" i="35"/>
  <c r="Y62" i="35"/>
  <c r="Y58" i="35"/>
  <c r="W56" i="35"/>
  <c r="W52" i="35"/>
  <c r="Y44" i="35"/>
  <c r="AA30" i="35"/>
  <c r="W20" i="35"/>
  <c r="Z39" i="35"/>
  <c r="Z52" i="36"/>
  <c r="AA36" i="36"/>
  <c r="Z35" i="36"/>
  <c r="AA52" i="36"/>
  <c r="W49" i="36"/>
  <c r="Y36" i="36"/>
  <c r="W14" i="36"/>
  <c r="Y32" i="36"/>
  <c r="Z66" i="37"/>
  <c r="X37" i="37"/>
  <c r="X86" i="37"/>
  <c r="X66" i="37"/>
  <c r="Z30" i="37"/>
  <c r="X75" i="37"/>
  <c r="X59" i="37"/>
  <c r="Y42" i="37"/>
  <c r="AA60" i="16"/>
  <c r="Z50" i="16"/>
  <c r="Y83" i="16"/>
  <c r="Y54" i="16"/>
  <c r="W86" i="16"/>
  <c r="X85" i="16"/>
  <c r="AA53" i="16"/>
  <c r="X54" i="16"/>
  <c r="W44" i="16"/>
  <c r="Z40" i="16"/>
  <c r="Y60" i="16"/>
  <c r="Y35" i="16"/>
  <c r="X35" i="16"/>
  <c r="H8" i="29"/>
  <c r="L8" i="29" s="1"/>
  <c r="X71" i="16"/>
  <c r="Z71" i="16"/>
  <c r="Y67" i="16"/>
  <c r="AA67" i="16"/>
  <c r="Z67" i="16"/>
  <c r="X67" i="16"/>
  <c r="Z88" i="16"/>
  <c r="W88" i="16"/>
  <c r="X88" i="16"/>
  <c r="W80" i="16"/>
  <c r="Z80" i="16"/>
  <c r="Y80" i="16"/>
  <c r="AA80" i="16"/>
  <c r="Y58" i="16"/>
  <c r="X58" i="16"/>
  <c r="Z58" i="16"/>
  <c r="W58" i="16"/>
  <c r="W45" i="16"/>
  <c r="AA45" i="16"/>
  <c r="Z45" i="16"/>
  <c r="Y45" i="16"/>
  <c r="AA40" i="16"/>
  <c r="Z36" i="16"/>
  <c r="Y36" i="16"/>
  <c r="W36" i="16"/>
  <c r="Y34" i="16"/>
  <c r="Z34" i="16"/>
  <c r="Y29" i="35"/>
  <c r="Z36" i="35"/>
  <c r="Y36" i="35"/>
  <c r="X36" i="35"/>
  <c r="AA40" i="35"/>
  <c r="X40" i="35"/>
  <c r="Y40" i="35"/>
  <c r="Z42" i="35"/>
  <c r="W42" i="35"/>
  <c r="Y42" i="35"/>
  <c r="AA44" i="35"/>
  <c r="X50" i="35"/>
  <c r="W50" i="35"/>
  <c r="AA50" i="35"/>
  <c r="Z50" i="35"/>
  <c r="X60" i="35"/>
  <c r="Y60" i="35"/>
  <c r="X66" i="35"/>
  <c r="AA66" i="35"/>
  <c r="Z66" i="35"/>
  <c r="W66" i="35"/>
  <c r="X76" i="35"/>
  <c r="Y76" i="35"/>
  <c r="X82" i="35"/>
  <c r="AA82" i="35"/>
  <c r="Z82" i="35"/>
  <c r="W82" i="35"/>
  <c r="W12" i="36"/>
  <c r="AA12" i="36"/>
  <c r="X12" i="36"/>
  <c r="M90" i="36"/>
  <c r="U31" i="36" s="1"/>
  <c r="M23" i="42" s="1"/>
  <c r="N23" i="42" s="1"/>
  <c r="X15" i="36"/>
  <c r="W15" i="36"/>
  <c r="Y15" i="36"/>
  <c r="X22" i="36"/>
  <c r="Z22" i="36"/>
  <c r="X28" i="36"/>
  <c r="W28" i="36"/>
  <c r="Y28" i="36"/>
  <c r="X34" i="36"/>
  <c r="X35" i="36"/>
  <c r="X36" i="36"/>
  <c r="X37" i="36"/>
  <c r="AA38" i="36"/>
  <c r="X50" i="36"/>
  <c r="Y50" i="36"/>
  <c r="AA50" i="36"/>
  <c r="Z50" i="36"/>
  <c r="X15" i="37"/>
  <c r="Y15" i="37"/>
  <c r="Z15" i="37"/>
  <c r="Z18" i="37"/>
  <c r="AA18" i="37"/>
  <c r="X28" i="37"/>
  <c r="Y28" i="37"/>
  <c r="Z28" i="37"/>
  <c r="W28" i="37"/>
  <c r="Z37" i="37"/>
  <c r="Y39" i="37"/>
  <c r="X39" i="37"/>
  <c r="W40" i="37"/>
  <c r="Y40" i="37"/>
  <c r="AA40" i="37"/>
  <c r="X41" i="37"/>
  <c r="Y41" i="37"/>
  <c r="I44" i="29"/>
  <c r="L30" i="15"/>
  <c r="W13" i="16"/>
  <c r="X13" i="16"/>
  <c r="Z13" i="16"/>
  <c r="Y13" i="16"/>
  <c r="K90" i="16"/>
  <c r="X49" i="16"/>
  <c r="W49" i="16"/>
  <c r="Z49" i="16"/>
  <c r="AA49" i="16"/>
  <c r="X17" i="35"/>
  <c r="Z17" i="35"/>
  <c r="X59" i="35"/>
  <c r="W59" i="35"/>
  <c r="Z59" i="35"/>
  <c r="X72" i="35"/>
  <c r="Y72" i="35"/>
  <c r="X78" i="35"/>
  <c r="AA78" i="35"/>
  <c r="Z78" i="35"/>
  <c r="W78" i="35"/>
  <c r="W12" i="37"/>
  <c r="Z12" i="37"/>
  <c r="K90" i="37"/>
  <c r="X12" i="37"/>
  <c r="AA31" i="37"/>
  <c r="Y31" i="37"/>
  <c r="W31" i="37"/>
  <c r="X38" i="37"/>
  <c r="Y38" i="37"/>
  <c r="W38" i="37"/>
  <c r="Z38" i="37"/>
  <c r="AA38" i="37"/>
  <c r="AA33" i="35"/>
  <c r="AA34" i="36"/>
  <c r="AA14" i="36"/>
  <c r="X31" i="37"/>
  <c r="AA44" i="16"/>
  <c r="X57" i="16"/>
  <c r="Y57" i="16"/>
  <c r="Z57" i="16"/>
  <c r="W76" i="16"/>
  <c r="AA76" i="16"/>
  <c r="Y66" i="16"/>
  <c r="AA66" i="16"/>
  <c r="W66" i="16"/>
  <c r="AA62" i="16"/>
  <c r="Z62" i="16"/>
  <c r="X62" i="16"/>
  <c r="X14" i="35"/>
  <c r="W14" i="35"/>
  <c r="Y14" i="35"/>
  <c r="W19" i="35"/>
  <c r="Y19" i="35"/>
  <c r="AA23" i="35"/>
  <c r="W23" i="35"/>
  <c r="AA28" i="35"/>
  <c r="Y28" i="35"/>
  <c r="Z37" i="35"/>
  <c r="Y37" i="35"/>
  <c r="X37" i="35"/>
  <c r="W45" i="35"/>
  <c r="AA45" i="35"/>
  <c r="Z45" i="35"/>
  <c r="X45" i="35"/>
  <c r="X55" i="35"/>
  <c r="W55" i="35"/>
  <c r="Z55" i="35"/>
  <c r="X68" i="35"/>
  <c r="Y68" i="35"/>
  <c r="X74" i="35"/>
  <c r="AA74" i="35"/>
  <c r="Z74" i="35"/>
  <c r="W74" i="35"/>
  <c r="Z30" i="36"/>
  <c r="X30" i="36"/>
  <c r="W30" i="36"/>
  <c r="Y30" i="36"/>
  <c r="Z68" i="35"/>
  <c r="Y75" i="35"/>
  <c r="Y55" i="35"/>
  <c r="AA37" i="35"/>
  <c r="Z28" i="35"/>
  <c r="Z36" i="36"/>
  <c r="Z14" i="36"/>
  <c r="AA66" i="37"/>
  <c r="AA75" i="37"/>
  <c r="J8" i="29"/>
  <c r="AA51" i="16"/>
  <c r="X50" i="16"/>
  <c r="AA13" i="16"/>
  <c r="X87" i="16"/>
  <c r="W53" i="16"/>
  <c r="Y47" i="16"/>
  <c r="W85" i="16"/>
  <c r="Z54" i="16"/>
  <c r="X40" i="16"/>
  <c r="W77" i="16"/>
  <c r="Z77" i="16"/>
  <c r="Y77" i="16"/>
  <c r="Y49" i="16"/>
  <c r="Y22" i="16"/>
  <c r="Z55" i="16"/>
  <c r="X86" i="16"/>
  <c r="AA86" i="16"/>
  <c r="Z86" i="16"/>
  <c r="X83" i="16"/>
  <c r="W83" i="16"/>
  <c r="W81" i="16"/>
  <c r="AA81" i="16"/>
  <c r="X81" i="16"/>
  <c r="W78" i="16"/>
  <c r="Y78" i="16"/>
  <c r="X78" i="16"/>
  <c r="X75" i="16"/>
  <c r="AA75" i="16"/>
  <c r="Y75" i="16"/>
  <c r="AA72" i="16"/>
  <c r="W72" i="16"/>
  <c r="Z72" i="16"/>
  <c r="AA68" i="16"/>
  <c r="Y68" i="16"/>
  <c r="Y56" i="16"/>
  <c r="W56" i="16"/>
  <c r="X56" i="16"/>
  <c r="Z29" i="16"/>
  <c r="Y29" i="16"/>
  <c r="Y27" i="16"/>
  <c r="Z27" i="16"/>
  <c r="Y15" i="16"/>
  <c r="X15" i="16"/>
  <c r="W15" i="16"/>
  <c r="K90" i="35"/>
  <c r="X12" i="35"/>
  <c r="Y12" i="35"/>
  <c r="W16" i="35"/>
  <c r="Z16" i="35"/>
  <c r="X16" i="35"/>
  <c r="W44" i="35"/>
  <c r="X48" i="35"/>
  <c r="Y48" i="35"/>
  <c r="X51" i="35"/>
  <c r="Z51" i="35"/>
  <c r="W51" i="35"/>
  <c r="X54" i="35"/>
  <c r="AA54" i="35"/>
  <c r="Z54" i="35"/>
  <c r="W54" i="35"/>
  <c r="X64" i="35"/>
  <c r="Y64" i="35"/>
  <c r="X67" i="35"/>
  <c r="W67" i="35"/>
  <c r="Z67" i="35"/>
  <c r="X70" i="35"/>
  <c r="AA70" i="35"/>
  <c r="Z70" i="35"/>
  <c r="W70" i="35"/>
  <c r="X80" i="35"/>
  <c r="Y80" i="35"/>
  <c r="X83" i="35"/>
  <c r="W83" i="35"/>
  <c r="Z83" i="35"/>
  <c r="X86" i="35"/>
  <c r="AA86" i="35"/>
  <c r="Z86" i="35"/>
  <c r="W86" i="35"/>
  <c r="Y23" i="36"/>
  <c r="W23" i="36"/>
  <c r="Z23" i="36"/>
  <c r="AA23" i="36"/>
  <c r="Z39" i="36"/>
  <c r="W39" i="36"/>
  <c r="Z41" i="36"/>
  <c r="W41" i="36"/>
  <c r="Y41" i="36"/>
  <c r="Z44" i="36"/>
  <c r="W44" i="36"/>
  <c r="Y44" i="36"/>
  <c r="W51" i="36"/>
  <c r="X51" i="36"/>
  <c r="AA51" i="36"/>
  <c r="AA16" i="37"/>
  <c r="X16" i="37"/>
  <c r="W16" i="37"/>
  <c r="W19" i="37"/>
  <c r="X19" i="37"/>
  <c r="Y22" i="37"/>
  <c r="Y29" i="37"/>
  <c r="X29" i="37"/>
  <c r="AA29" i="37"/>
  <c r="X47" i="37"/>
  <c r="Y47" i="37"/>
  <c r="AA47" i="37"/>
  <c r="AA49" i="37"/>
  <c r="Y49" i="37"/>
  <c r="W49" i="37"/>
  <c r="X50" i="37"/>
  <c r="K53" i="29"/>
  <c r="Z46" i="16"/>
  <c r="AA79" i="16"/>
  <c r="Y39" i="16"/>
  <c r="Y82" i="16"/>
  <c r="AA19" i="16"/>
  <c r="W65" i="16"/>
  <c r="W32" i="16"/>
  <c r="Y20" i="16"/>
  <c r="Y23" i="16"/>
  <c r="Y37" i="16"/>
  <c r="Z35" i="37"/>
  <c r="Y35" i="37"/>
  <c r="G53" i="29"/>
  <c r="I31" i="29"/>
  <c r="W20" i="37"/>
  <c r="Z20" i="37"/>
  <c r="Y20" i="37"/>
  <c r="W23" i="37"/>
  <c r="Z23" i="37"/>
  <c r="Y23" i="37"/>
  <c r="I54" i="29"/>
  <c r="K54" i="29"/>
  <c r="G52" i="29"/>
  <c r="G54" i="29"/>
  <c r="E55" i="29"/>
  <c r="Z90" i="16" l="1"/>
  <c r="U17" i="16" s="1"/>
  <c r="M17" i="44" s="1"/>
  <c r="N17" i="44" s="1"/>
  <c r="W90" i="35"/>
  <c r="W90" i="16"/>
  <c r="U14" i="16" s="1"/>
  <c r="X90" i="16"/>
  <c r="U15" i="16" s="1"/>
  <c r="M15" i="44" s="1"/>
  <c r="N15" i="44" s="1"/>
  <c r="AA90" i="16"/>
  <c r="U18" i="16" s="1"/>
  <c r="M23" i="44"/>
  <c r="N23" i="44" s="1"/>
  <c r="Y90" i="16"/>
  <c r="U16" i="16" s="1"/>
  <c r="M16" i="44" s="1"/>
  <c r="N16" i="44" s="1"/>
  <c r="X90" i="35"/>
  <c r="U15" i="35" s="1"/>
  <c r="M15" i="43" s="1"/>
  <c r="N15" i="43" s="1"/>
  <c r="Y90" i="35"/>
  <c r="U16" i="35" s="1"/>
  <c r="M16" i="43" s="1"/>
  <c r="N16" i="43" s="1"/>
  <c r="N54" i="15"/>
  <c r="L171" i="15"/>
  <c r="L172" i="15"/>
  <c r="L33" i="15"/>
  <c r="L17" i="29" s="1"/>
  <c r="L13" i="29" s="1"/>
  <c r="N37" i="15"/>
  <c r="N50" i="15" s="1"/>
  <c r="L50" i="15"/>
  <c r="B21" i="46"/>
  <c r="C20" i="46"/>
  <c r="D20" i="46" s="1"/>
  <c r="N23" i="15"/>
  <c r="N30" i="29"/>
  <c r="L30" i="29"/>
  <c r="N29" i="29"/>
  <c r="L29" i="29"/>
  <c r="N28" i="29"/>
  <c r="L28" i="29"/>
  <c r="N27" i="29"/>
  <c r="L27" i="29"/>
  <c r="U17" i="35"/>
  <c r="M17" i="43" s="1"/>
  <c r="N17" i="43" s="1"/>
  <c r="Y90" i="36"/>
  <c r="U16" i="36" s="1"/>
  <c r="M16" i="42" s="1"/>
  <c r="N16" i="42" s="1"/>
  <c r="W90" i="37"/>
  <c r="U14" i="37" s="1"/>
  <c r="AA90" i="37"/>
  <c r="U18" i="37" s="1"/>
  <c r="M18" i="39" s="1"/>
  <c r="N18" i="39" s="1"/>
  <c r="J49" i="29"/>
  <c r="E49" i="29"/>
  <c r="N177" i="15"/>
  <c r="N179" i="15" s="1"/>
  <c r="L179" i="15"/>
  <c r="L35" i="29"/>
  <c r="K22" i="29"/>
  <c r="H31" i="29"/>
  <c r="U14" i="35"/>
  <c r="F40" i="29"/>
  <c r="F49" i="29" s="1"/>
  <c r="F54" i="29"/>
  <c r="Z90" i="36"/>
  <c r="U17" i="36" s="1"/>
  <c r="M17" i="42" s="1"/>
  <c r="N17" i="42" s="1"/>
  <c r="Z90" i="37"/>
  <c r="U17" i="37" s="1"/>
  <c r="M17" i="39" s="1"/>
  <c r="N17" i="39" s="1"/>
  <c r="W90" i="36"/>
  <c r="U14" i="36" s="1"/>
  <c r="H13" i="29"/>
  <c r="K52" i="29"/>
  <c r="H44" i="29"/>
  <c r="X90" i="37"/>
  <c r="U15" i="37" s="1"/>
  <c r="M15" i="39" s="1"/>
  <c r="N15" i="39" s="1"/>
  <c r="X90" i="36"/>
  <c r="U15" i="36" s="1"/>
  <c r="M15" i="42" s="1"/>
  <c r="N15" i="42" s="1"/>
  <c r="Y90" i="37"/>
  <c r="U16" i="37" s="1"/>
  <c r="M16" i="39" s="1"/>
  <c r="N16" i="39" s="1"/>
  <c r="K31" i="29"/>
  <c r="K55" i="29"/>
  <c r="K51" i="29"/>
  <c r="K40" i="29"/>
  <c r="AA90" i="35"/>
  <c r="U18" i="35" s="1"/>
  <c r="M18" i="43" s="1"/>
  <c r="N18" i="43" s="1"/>
  <c r="G40" i="29"/>
  <c r="G49" i="29" s="1"/>
  <c r="H55" i="29"/>
  <c r="I51" i="29"/>
  <c r="I40" i="29"/>
  <c r="I49" i="29" s="1"/>
  <c r="AA90" i="36"/>
  <c r="U18" i="36" s="1"/>
  <c r="M18" i="42" s="1"/>
  <c r="N18" i="42" s="1"/>
  <c r="H26" i="29"/>
  <c r="H22" i="29" s="1"/>
  <c r="K13" i="29"/>
  <c r="N171" i="15" l="1"/>
  <c r="N35" i="29" s="1"/>
  <c r="N172" i="15"/>
  <c r="N19" i="44"/>
  <c r="M18" i="44"/>
  <c r="N18" i="44" s="1"/>
  <c r="B22" i="46"/>
  <c r="C21" i="46"/>
  <c r="D21" i="46" s="1"/>
  <c r="M14" i="39"/>
  <c r="U28" i="37"/>
  <c r="M14" i="44"/>
  <c r="U28" i="16"/>
  <c r="M14" i="42"/>
  <c r="U28" i="36"/>
  <c r="M14" i="43"/>
  <c r="U28" i="35"/>
  <c r="L31" i="29"/>
  <c r="H53" i="29"/>
  <c r="L44" i="29"/>
  <c r="N44" i="29"/>
  <c r="K49" i="29"/>
  <c r="L26" i="29"/>
  <c r="N26" i="29"/>
  <c r="L55" i="29"/>
  <c r="L53" i="29"/>
  <c r="H51" i="29"/>
  <c r="H40" i="29"/>
  <c r="H49" i="29" s="1"/>
  <c r="L52" i="29"/>
  <c r="N31" i="29"/>
  <c r="H54" i="29"/>
  <c r="U38" i="37" l="1"/>
  <c r="U32" i="37"/>
  <c r="M24" i="39" s="1"/>
  <c r="N24" i="39" s="1"/>
  <c r="U38" i="36"/>
  <c r="M30" i="42" s="1"/>
  <c r="N30" i="42" s="1"/>
  <c r="U32" i="36"/>
  <c r="M24" i="42" s="1"/>
  <c r="N24" i="42" s="1"/>
  <c r="U38" i="35"/>
  <c r="U32" i="35"/>
  <c r="U38" i="16"/>
  <c r="U32" i="16"/>
  <c r="M30" i="44"/>
  <c r="N30" i="44" s="1"/>
  <c r="M24" i="44"/>
  <c r="N24" i="44" s="1"/>
  <c r="M24" i="43"/>
  <c r="N24" i="43" s="1"/>
  <c r="N14" i="44"/>
  <c r="N14" i="43"/>
  <c r="N14" i="42"/>
  <c r="N14" i="39"/>
  <c r="B23" i="46"/>
  <c r="C22" i="46"/>
  <c r="D22" i="46" s="1"/>
  <c r="L22" i="29"/>
  <c r="U33" i="37"/>
  <c r="M25" i="39" s="1"/>
  <c r="N25" i="39" s="1"/>
  <c r="N40" i="29"/>
  <c r="U33" i="35"/>
  <c r="M25" i="43" s="1"/>
  <c r="N25" i="43" s="1"/>
  <c r="M30" i="43"/>
  <c r="L54" i="29"/>
  <c r="L40" i="29"/>
  <c r="L51" i="29"/>
  <c r="U33" i="16"/>
  <c r="N22" i="29"/>
  <c r="U33" i="36"/>
  <c r="N26" i="44" l="1"/>
  <c r="M25" i="44"/>
  <c r="N25" i="44" s="1"/>
  <c r="N26" i="42"/>
  <c r="M25" i="42"/>
  <c r="N25" i="42" s="1"/>
  <c r="N29" i="39"/>
  <c r="M30" i="39"/>
  <c r="N30" i="39" s="1"/>
  <c r="M33" i="43"/>
  <c r="N33" i="42"/>
  <c r="N30" i="43"/>
  <c r="N29" i="43"/>
  <c r="B24" i="46"/>
  <c r="C23" i="46"/>
  <c r="D23" i="46" s="1"/>
  <c r="U41" i="36"/>
  <c r="U41" i="16"/>
  <c r="U41" i="35"/>
  <c r="U41" i="37"/>
  <c r="L49" i="29"/>
  <c r="N33" i="43" l="1"/>
  <c r="M33" i="42"/>
  <c r="M33" i="39"/>
  <c r="M33" i="44"/>
  <c r="N33" i="44"/>
  <c r="B25" i="46"/>
  <c r="C24" i="46"/>
  <c r="D24" i="46" s="1"/>
  <c r="U43" i="16"/>
  <c r="U43" i="35"/>
  <c r="U43" i="36"/>
  <c r="U43" i="37"/>
  <c r="B26" i="46" l="1"/>
  <c r="C25" i="46"/>
  <c r="D25" i="46" s="1"/>
  <c r="N21" i="29"/>
  <c r="N55" i="29" s="1"/>
  <c r="M21" i="29"/>
  <c r="M55" i="29" s="1"/>
  <c r="N20" i="29"/>
  <c r="N54" i="29" s="1"/>
  <c r="M20" i="29"/>
  <c r="M54" i="29" s="1"/>
  <c r="N19" i="29"/>
  <c r="N53" i="29" s="1"/>
  <c r="M19" i="29"/>
  <c r="M53" i="29" s="1"/>
  <c r="N33" i="39"/>
  <c r="N18" i="29" s="1"/>
  <c r="N52" i="29" s="1"/>
  <c r="M18" i="29"/>
  <c r="M52" i="29" s="1"/>
  <c r="K90" i="38"/>
  <c r="H90" i="38"/>
  <c r="B27" i="46" l="1"/>
  <c r="C26" i="46"/>
  <c r="D26" i="46" s="1"/>
  <c r="W90" i="38"/>
  <c r="AA90" i="38"/>
  <c r="U18" i="38" s="1"/>
  <c r="M18" i="15" s="1"/>
  <c r="N18" i="15" s="1"/>
  <c r="Z90" i="38"/>
  <c r="U17" i="38" s="1"/>
  <c r="M17" i="15" s="1"/>
  <c r="N17" i="15" s="1"/>
  <c r="Y90" i="38"/>
  <c r="U16" i="38" s="1"/>
  <c r="M16" i="15" s="1"/>
  <c r="N16" i="15" s="1"/>
  <c r="X90" i="38"/>
  <c r="U15" i="38" s="1"/>
  <c r="M15" i="15" s="1"/>
  <c r="U14" i="38" l="1"/>
  <c r="M14" i="15" s="1"/>
  <c r="N14" i="15" s="1"/>
  <c r="N15" i="15"/>
  <c r="B28" i="46"/>
  <c r="C27" i="46"/>
  <c r="D27" i="46" s="1"/>
  <c r="U28" i="38" l="1"/>
  <c r="B29" i="46"/>
  <c r="C28" i="46"/>
  <c r="D28" i="46" s="1"/>
  <c r="U38" i="38" l="1"/>
  <c r="U32" i="38"/>
  <c r="M24" i="15" s="1"/>
  <c r="M30" i="15"/>
  <c r="N30" i="15" s="1"/>
  <c r="U33" i="38"/>
  <c r="M25" i="15" s="1"/>
  <c r="N25" i="15" s="1"/>
  <c r="N29" i="15"/>
  <c r="B30" i="46"/>
  <c r="C29" i="46"/>
  <c r="D29" i="46" s="1"/>
  <c r="U41" i="38" l="1"/>
  <c r="U43" i="38" s="1"/>
  <c r="M33" i="15"/>
  <c r="B31" i="46"/>
  <c r="C30" i="46"/>
  <c r="D30" i="46" s="1"/>
  <c r="N24" i="15"/>
  <c r="N33" i="15" s="1"/>
  <c r="M17" i="29" l="1"/>
  <c r="M51" i="29" s="1"/>
  <c r="N17" i="29"/>
  <c r="B32" i="46"/>
  <c r="C31" i="46"/>
  <c r="D31" i="46" s="1"/>
  <c r="M13" i="29" l="1"/>
  <c r="M49" i="29" s="1"/>
  <c r="N51" i="29"/>
  <c r="N13" i="29"/>
  <c r="N49" i="29" s="1"/>
  <c r="B33" i="46"/>
  <c r="C32" i="46"/>
  <c r="D32" i="46" s="1"/>
  <c r="B34" i="46" l="1"/>
  <c r="C34" i="46" s="1"/>
  <c r="D34" i="46" s="1"/>
  <c r="C33" i="46"/>
  <c r="D33"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tc={83D0682B-E0E6-4DC1-8721-CB565A2A205D}</author>
    <author>tc={BD1FA14F-22DF-4B95-BB38-BB0B80BECDB4}</author>
  </authors>
  <commentList>
    <comment ref="E8" authorId="0" shapeId="0" xr:uid="{83D0682B-E0E6-4DC1-8721-CB565A2A205D}">
      <text>
        <t>[Threaded comment]
Your version of Excel allows you to read this threaded comment; however, any edits to it will get removed if the file is opened in a newer version of Excel. Learn more: https://go.microsoft.com/fwlink/?linkid=870924
Comment:
    Pay period split between FY26 and FY27. 24 hours fall within FY27.</t>
      </text>
    </comment>
    <comment ref="E34" authorId="1" shapeId="0" xr:uid="{BD1FA14F-22DF-4B95-BB38-BB0B80BECDB4}">
      <text>
        <t>[Threaded comment]
Your version of Excel allows you to read this threaded comment; however, any edits to it will get removed if the file is opened in a newer version of Excel. Learn more: https://go.microsoft.com/fwlink/?linkid=870924
Comment:
    Pay period split between FY27 and FY28. 64 hours fall within FY27.</t>
      </text>
    </comment>
  </commentList>
</comments>
</file>

<file path=xl/sharedStrings.xml><?xml version="1.0" encoding="utf-8"?>
<sst xmlns="http://schemas.openxmlformats.org/spreadsheetml/2006/main" count="1489" uniqueCount="308">
  <si>
    <t xml:space="preserve"> </t>
  </si>
  <si>
    <t>A</t>
  </si>
  <si>
    <t>B</t>
  </si>
  <si>
    <t>C</t>
  </si>
  <si>
    <t>D</t>
  </si>
  <si>
    <t>E</t>
  </si>
  <si>
    <t>F</t>
  </si>
  <si>
    <t>G</t>
  </si>
  <si>
    <t>H</t>
  </si>
  <si>
    <t>I</t>
  </si>
  <si>
    <t xml:space="preserve">EXPENDED </t>
  </si>
  <si>
    <t>ENCUMB</t>
  </si>
  <si>
    <t>PROJECTED</t>
  </si>
  <si>
    <t>TOTAL</t>
  </si>
  <si>
    <t>ADJUSTED</t>
  </si>
  <si>
    <t>YR-TO-DATE</t>
  </si>
  <si>
    <t>EXPENDITURES</t>
  </si>
  <si>
    <t>BALANCE</t>
  </si>
  <si>
    <t>BUDGET</t>
  </si>
  <si>
    <t>AVAILABLE</t>
  </si>
  <si>
    <t>DESCRIPTION</t>
  </si>
  <si>
    <t>CATEGORY</t>
  </si>
  <si>
    <t>CATEGORY TOTALS</t>
  </si>
  <si>
    <t>NOTES:</t>
  </si>
  <si>
    <t>FTE</t>
  </si>
  <si>
    <t>CLASS</t>
  </si>
  <si>
    <t>NAME</t>
  </si>
  <si>
    <t>RANGE</t>
  </si>
  <si>
    <t>OBJ CDE</t>
  </si>
  <si>
    <t xml:space="preserve">NOTES:  </t>
  </si>
  <si>
    <t>SUMMARY Notes:</t>
  </si>
  <si>
    <t>* = lump sum inc</t>
  </si>
  <si>
    <t>BUDGET PROJECTIONS</t>
  </si>
  <si>
    <t>NG Uses</t>
  </si>
  <si>
    <t>Total Personal Services and Employee Benefits</t>
  </si>
  <si>
    <t>J</t>
  </si>
  <si>
    <t>FICA</t>
  </si>
  <si>
    <t>Reporting &amp; Recording</t>
  </si>
  <si>
    <t>Utilities</t>
  </si>
  <si>
    <t>Advertising</t>
  </si>
  <si>
    <t>Grants To Individuals</t>
  </si>
  <si>
    <t>Care &amp; Support</t>
  </si>
  <si>
    <t>Land</t>
  </si>
  <si>
    <t>Buildings &amp; Structures</t>
  </si>
  <si>
    <t>Term Positions</t>
  </si>
  <si>
    <t>Temp Positions F/T- P/T</t>
  </si>
  <si>
    <t>Paid Unused Sck Leave</t>
  </si>
  <si>
    <t>Differential Pay</t>
  </si>
  <si>
    <t>Group Insurance Prem.</t>
  </si>
  <si>
    <t>Retirement Contributions</t>
  </si>
  <si>
    <t>Unemployment Comp. Pre.</t>
  </si>
  <si>
    <t>Employee Liability Ins. Pre.</t>
  </si>
  <si>
    <t>Medical Services</t>
  </si>
  <si>
    <t>Audit Services</t>
  </si>
  <si>
    <t>Other Maintenance</t>
  </si>
  <si>
    <t>Communications</t>
  </si>
  <si>
    <t>Furniture &amp; Fixtures</t>
  </si>
  <si>
    <t>Other Equipment</t>
  </si>
  <si>
    <t>Automotive &amp; Aircraft</t>
  </si>
  <si>
    <t>Other Financing Uses</t>
  </si>
  <si>
    <t>POSITION NO.</t>
  </si>
  <si>
    <t>ADJUSTMENTS</t>
  </si>
  <si>
    <t>OBLIGATIONS</t>
  </si>
  <si>
    <t>UNOBLIGATED</t>
  </si>
  <si>
    <t>Exempt Perm Pos-F/T-P/T</t>
  </si>
  <si>
    <t>Classified Permanent F/T</t>
  </si>
  <si>
    <t>Classified Permanent P/T</t>
  </si>
  <si>
    <t>Annual/Comp Paid Separ</t>
  </si>
  <si>
    <t>Wkrs Comp Assessment</t>
  </si>
  <si>
    <t>GSD Wkrs Comp Premium</t>
  </si>
  <si>
    <t>Retiree Health Care Contr.</t>
  </si>
  <si>
    <t>Othr Employee Benefits</t>
  </si>
  <si>
    <t>Professional Services</t>
  </si>
  <si>
    <t>Other Services</t>
  </si>
  <si>
    <t>Attorney Services</t>
  </si>
  <si>
    <t>Maint - Grounds &amp; Roadways</t>
  </si>
  <si>
    <t>Postage &amp; Mail Services</t>
  </si>
  <si>
    <t>Animals</t>
  </si>
  <si>
    <t>Library &amp; Museum Acquisitions</t>
  </si>
  <si>
    <t>TO YR END*</t>
  </si>
  <si>
    <t>PRIOR YR ACTUAL EXPENSES</t>
  </si>
  <si>
    <t>ORIGINAL BUDGET</t>
  </si>
  <si>
    <t>BUDGET ADJUSTMENTS</t>
  </si>
  <si>
    <t>ADJUSTED BUDGET</t>
  </si>
  <si>
    <t>TOTAL OBLIGATIONS</t>
  </si>
  <si>
    <t>UNOBLIGATED BALANCE</t>
  </si>
  <si>
    <t>BALANCE AVAILABLE</t>
  </si>
  <si>
    <t>SHARE CHART FIELD</t>
  </si>
  <si>
    <t>CHARTFIELD               DESCRIPTION</t>
  </si>
  <si>
    <r>
      <t>EXPENDED            YEAR TO                     DATE</t>
    </r>
    <r>
      <rPr>
        <b/>
        <vertAlign val="superscript"/>
        <sz val="10"/>
        <rFont val="Arial"/>
        <family val="2"/>
      </rPr>
      <t>1</t>
    </r>
  </si>
  <si>
    <r>
      <t>ENCUMBRANCES YEAR TO                 DATE</t>
    </r>
    <r>
      <rPr>
        <b/>
        <vertAlign val="superscript"/>
        <sz val="10"/>
        <rFont val="Arial"/>
        <family val="2"/>
      </rPr>
      <t>1</t>
    </r>
  </si>
  <si>
    <t>Total Contractual Services</t>
  </si>
  <si>
    <t>Total Personal Services</t>
  </si>
  <si>
    <t>Total Other Costs</t>
  </si>
  <si>
    <t>Total Other Financing Uses</t>
  </si>
  <si>
    <t>TOTAL SALARY</t>
  </si>
  <si>
    <t>Total Benefits</t>
  </si>
  <si>
    <t>Totals</t>
  </si>
  <si>
    <t>OBJ CODE</t>
  </si>
  <si>
    <t>HOURLY WAGE</t>
  </si>
  <si>
    <t>REMAINING SALARY</t>
  </si>
  <si>
    <t>ANNIV INCREASE</t>
  </si>
  <si>
    <t>DOIT Telecommunications</t>
  </si>
  <si>
    <t>Board Member Training</t>
  </si>
  <si>
    <t>REMAINING PAY HOURS</t>
  </si>
  <si>
    <r>
      <t>PROJECTED EXPENDITURES TO YEAR END</t>
    </r>
    <r>
      <rPr>
        <b/>
        <vertAlign val="superscript"/>
        <sz val="10"/>
        <rFont val="Arial"/>
        <family val="2"/>
      </rPr>
      <t>2</t>
    </r>
  </si>
  <si>
    <t>Agencies must provide a detailed justication by object code of assumptions used for projecting planned expenditures through year end. This should include detailed salary projections (see tab Salary) that State Budget Division can use to verify the agency methodology used in the projection calculations.</t>
  </si>
  <si>
    <t>Business Unit Number and Agency Name</t>
  </si>
  <si>
    <t>Pcode Number and Program Name</t>
  </si>
  <si>
    <t>Full Name</t>
  </si>
  <si>
    <t>xxx-xxx-xxxx</t>
  </si>
  <si>
    <t>Phone:</t>
  </si>
  <si>
    <t xml:space="preserve">  Prepared by:</t>
  </si>
  <si>
    <t xml:space="preserve">  Date:</t>
  </si>
  <si>
    <t>These amounts must tie to the SHARE report - Single-Year CAFR Budget Status Report By Pcode. Please attach SHARE report.</t>
  </si>
  <si>
    <t>Exempt</t>
  </si>
  <si>
    <t>Term</t>
  </si>
  <si>
    <t>Perm F/T</t>
  </si>
  <si>
    <t>Perm P/T</t>
  </si>
  <si>
    <t>Temp</t>
  </si>
  <si>
    <t>General Fund Transfers</t>
  </si>
  <si>
    <t>Other Transfers</t>
  </si>
  <si>
    <t>Other Revenues</t>
  </si>
  <si>
    <t>Fund Balance</t>
  </si>
  <si>
    <t>Federal Revenues</t>
  </si>
  <si>
    <t>Total Personal Services &amp; Employee Benefits</t>
  </si>
  <si>
    <t>Total Contractual                              Services</t>
  </si>
  <si>
    <t>Total Other Operating Costs</t>
  </si>
  <si>
    <t>Agencies must provide a detailed justification by object code of assumptions used for projecting planned expenditures through year end. This should include detailed salary projections (see tab Salary) that State Budget Division can use to verify the agency methodology used in the projection calculations.</t>
  </si>
  <si>
    <t>Total General Fund Transfers</t>
  </si>
  <si>
    <t>Total Other Transfers</t>
  </si>
  <si>
    <t>Total Federal Revenues</t>
  </si>
  <si>
    <t>Total Other Revenues</t>
  </si>
  <si>
    <t>Total Fund Balance</t>
  </si>
  <si>
    <t>General Fund Transfers Detail</t>
  </si>
  <si>
    <t>General Fund Salary Projections</t>
  </si>
  <si>
    <t>Other Transfers Salary Projections</t>
  </si>
  <si>
    <t>Federal Revenue Salary Projections</t>
  </si>
  <si>
    <t>Other Revenue Salary Projections</t>
  </si>
  <si>
    <t>Exempt Perm Positions P/T&amp;F/T</t>
  </si>
  <si>
    <t>Classified Perm Positions F/T</t>
  </si>
  <si>
    <t>Classified Perm Positions P/T</t>
  </si>
  <si>
    <t>Temporary Positions F/T &amp; P/T</t>
  </si>
  <si>
    <t>Paid Unused Sick Leave</t>
  </si>
  <si>
    <t>Overtime &amp; Other Premium Pay</t>
  </si>
  <si>
    <t>Annl &amp; Comp Paid At Separation</t>
  </si>
  <si>
    <t>Group Insurance Premium</t>
  </si>
  <si>
    <t>F I C A</t>
  </si>
  <si>
    <t>Workers' Comp Assessment Fee</t>
  </si>
  <si>
    <t>GSD Work Comp Insur Premium</t>
  </si>
  <si>
    <t>Unemployment Comp Premium</t>
  </si>
  <si>
    <t>Employee Liability Ins Premium</t>
  </si>
  <si>
    <t>RHC Act Contributions</t>
  </si>
  <si>
    <t>Other Employee Benefits</t>
  </si>
  <si>
    <t>Professional Svcs - Interagenc</t>
  </si>
  <si>
    <t>Other Services - Interagency</t>
  </si>
  <si>
    <t>IT Services</t>
  </si>
  <si>
    <t>IT Services- Interagency</t>
  </si>
  <si>
    <t>Legislator PerDiem&amp;M-DFARollup</t>
  </si>
  <si>
    <t>Legis Voting Mbr PerDiem&amp;Mile</t>
  </si>
  <si>
    <t>Legis Advisory Member Expense</t>
  </si>
  <si>
    <t>Legis OT Trvl-non mbr interim</t>
  </si>
  <si>
    <t>Legislator O/S Travel</t>
  </si>
  <si>
    <t>Legis Reg Session PD &amp; M</t>
  </si>
  <si>
    <t>Legis Special Session PD &amp; M</t>
  </si>
  <si>
    <t>Legis Public Member Expense</t>
  </si>
  <si>
    <t>Legislator Regular Session</t>
  </si>
  <si>
    <t>Legislator Interim Com Mtg</t>
  </si>
  <si>
    <t>Legislator Special Session</t>
  </si>
  <si>
    <t>Employee I/S Mileage &amp; Fares</t>
  </si>
  <si>
    <t>Employee I/S Meals &amp; Lodging</t>
  </si>
  <si>
    <t>EE Non Routine Part. Per Diem</t>
  </si>
  <si>
    <t>Transp - Fuel &amp; Oil</t>
  </si>
  <si>
    <t>Transp - Parts &amp; Supplies</t>
  </si>
  <si>
    <t>Transp - Transp Insurance</t>
  </si>
  <si>
    <t>State Transp Pool Charges</t>
  </si>
  <si>
    <t>Transp - Other Travel</t>
  </si>
  <si>
    <t>Maint - Furn, Fixt, Equipment</t>
  </si>
  <si>
    <t>Maint - Buildings &amp; Structures</t>
  </si>
  <si>
    <t>Maint - Property Insurance</t>
  </si>
  <si>
    <t>Maint - Supplies</t>
  </si>
  <si>
    <t>Maint - Laundry/Dry Cleaning</t>
  </si>
  <si>
    <t>Maintenance Services</t>
  </si>
  <si>
    <t>Maintenance IT</t>
  </si>
  <si>
    <t>Supply Inventory IT</t>
  </si>
  <si>
    <t>Supplies-Office Supplies</t>
  </si>
  <si>
    <t>Supplies-Medical,Lab,Personal</t>
  </si>
  <si>
    <t>Supplies-Drugs</t>
  </si>
  <si>
    <t>Supplies-Field Supplies</t>
  </si>
  <si>
    <t>Supplies-Food</t>
  </si>
  <si>
    <t>Supplies-Kitchen Supplies</t>
  </si>
  <si>
    <t>Supplies-Clothng,Unifrms,Linen</t>
  </si>
  <si>
    <t>Supplies-Education&amp;Recreation</t>
  </si>
  <si>
    <t>Supplies-Inventory Exempt</t>
  </si>
  <si>
    <t>Report/Record Inter St Agency</t>
  </si>
  <si>
    <t>ISD Services</t>
  </si>
  <si>
    <t>DOIT HCM Assessment Fees</t>
  </si>
  <si>
    <t>Radio Communications Svcs</t>
  </si>
  <si>
    <t>GCD Radio Communications Svcs</t>
  </si>
  <si>
    <t>Printing &amp; Photo Services</t>
  </si>
  <si>
    <t>Building Use Fee GSD</t>
  </si>
  <si>
    <t>Bond Assurity for Employees</t>
  </si>
  <si>
    <t>Utilities - Sewer/Garbage</t>
  </si>
  <si>
    <t>Utilities - Electricity</t>
  </si>
  <si>
    <t>Utilities - Water</t>
  </si>
  <si>
    <t>Utilities - Natural Gas</t>
  </si>
  <si>
    <t>Utilities - Propane</t>
  </si>
  <si>
    <t>Rent Of Land &amp; Buildings</t>
  </si>
  <si>
    <t>Rent Expense -  Interagency</t>
  </si>
  <si>
    <t>Rent Of Equipment</t>
  </si>
  <si>
    <t>Subscription &amp; Due Interagency</t>
  </si>
  <si>
    <t>Employee Training &amp; Education</t>
  </si>
  <si>
    <t>Emp Train &amp; Edu InterSt Agency</t>
  </si>
  <si>
    <t>Investment Amort/Accretion</t>
  </si>
  <si>
    <t>Investment Management Expenses</t>
  </si>
  <si>
    <t>Other Investment Expenses</t>
  </si>
  <si>
    <t>Care &amp; Support InterSt Agency</t>
  </si>
  <si>
    <t>Claims and Benefits Expenses</t>
  </si>
  <si>
    <t>Insurance Premiums-non_payroll</t>
  </si>
  <si>
    <t>Grants To Local Governments</t>
  </si>
  <si>
    <t>Grants to Local Govt - Nonoper</t>
  </si>
  <si>
    <t>Grants to Native Amer Indians</t>
  </si>
  <si>
    <t>Grants To Other Entities</t>
  </si>
  <si>
    <t>Grants to Other Agencies</t>
  </si>
  <si>
    <t>Purchases For Resale</t>
  </si>
  <si>
    <t>Commissions Paid to Operators</t>
  </si>
  <si>
    <t>Operator Fair Minimum Return</t>
  </si>
  <si>
    <t>Debt Service-Principal</t>
  </si>
  <si>
    <t>Debt Service-Interest</t>
  </si>
  <si>
    <t>Miscellaneous Expense</t>
  </si>
  <si>
    <t>Misc Expense Interagency</t>
  </si>
  <si>
    <t>Request to Pay Prior Year</t>
  </si>
  <si>
    <t>Land - Improvements</t>
  </si>
  <si>
    <t>Information Tech Equipment</t>
  </si>
  <si>
    <t>Railway Equipment</t>
  </si>
  <si>
    <t>Spaceport Equipment</t>
  </si>
  <si>
    <t>Employee O/S Mileage &amp; Fares</t>
  </si>
  <si>
    <t>Employee O/S Meals &amp; Lodging</t>
  </si>
  <si>
    <t>Brd &amp; Comm O/S Mileage &amp; Fares</t>
  </si>
  <si>
    <t>Brd &amp; Comm O/S Meals &amp; Lodging</t>
  </si>
  <si>
    <t>OFU - INTRA-Agency</t>
  </si>
  <si>
    <t>Other Fin Use - Refund Bonds</t>
  </si>
  <si>
    <t>O/F Uses - CU</t>
  </si>
  <si>
    <t>Fund Balance Salary Projections</t>
  </si>
  <si>
    <t>Federal Funds</t>
  </si>
  <si>
    <t>Other Revenue</t>
  </si>
  <si>
    <t>State Budget Division</t>
  </si>
  <si>
    <t>Pay Period</t>
  </si>
  <si>
    <t># Hours</t>
  </si>
  <si>
    <t># PPs</t>
  </si>
  <si>
    <t>Number</t>
  </si>
  <si>
    <t>Begins</t>
  </si>
  <si>
    <t>Ends</t>
  </si>
  <si>
    <t>Pay Date</t>
  </si>
  <si>
    <t>to Date</t>
  </si>
  <si>
    <t>Remaining</t>
  </si>
  <si>
    <t>Payroll posted</t>
  </si>
  <si>
    <t>Based on NMS Budget Vs Actuals Report by Pcode dated MM/DD/YYYY</t>
  </si>
  <si>
    <t>FY25</t>
  </si>
  <si>
    <t>ANNUAL SALARY            @ 2088 hrs</t>
  </si>
  <si>
    <t xml:space="preserve"> PERSONAL SERVICES &amp; BENEFITS SUMMARY</t>
  </si>
  <si>
    <t>Other Services - Higher Ed</t>
  </si>
  <si>
    <t>Audit Services - Interagency</t>
  </si>
  <si>
    <t>Attorney Services - Interagenc</t>
  </si>
  <si>
    <t>Capital -Professional Contract</t>
  </si>
  <si>
    <t>Brd &amp; Comm Mbr Meals &amp; Lodging</t>
  </si>
  <si>
    <t>Brd &amp; Comm Mbr Mileage &amp; Fares</t>
  </si>
  <si>
    <t>DGF - Habitat/Land Develop</t>
  </si>
  <si>
    <t>DGF - Habitat/Land - Interagen</t>
  </si>
  <si>
    <t>IT HW/SW Agreements</t>
  </si>
  <si>
    <t>Printing &amp; Photo - Interagency</t>
  </si>
  <si>
    <t>Postage&amp;Mail Svcs - Int Agency</t>
  </si>
  <si>
    <t>Subscriptions/Dues/License Fee</t>
  </si>
  <si>
    <t>Legal Settlements</t>
  </si>
  <si>
    <t>Bank Fees/Services</t>
  </si>
  <si>
    <t>Grants To Public Schools&amp;Univ</t>
  </si>
  <si>
    <t>Grants -Higher Ed (in CAFR)</t>
  </si>
  <si>
    <t>Environmental Remediation</t>
  </si>
  <si>
    <t>Lease Principal Payment</t>
  </si>
  <si>
    <t>Principal Pd by Other Agency</t>
  </si>
  <si>
    <t>Lease Interest</t>
  </si>
  <si>
    <t>Bonded Debt Fees</t>
  </si>
  <si>
    <t>FY27</t>
  </si>
  <si>
    <r>
      <t xml:space="preserve">PAYROLL SCHEDULE - FISCAL YEAR 2027
</t>
    </r>
    <r>
      <rPr>
        <b/>
        <sz val="12"/>
        <rFont val="Calibri"/>
        <family val="2"/>
        <scheme val="minor"/>
      </rPr>
      <t>FY27 Total # of Hours = 2088</t>
    </r>
  </si>
  <si>
    <t>REMAINING INSURANCE COSTS</t>
  </si>
  <si>
    <t>LONGEVITY PAY PER PAY PERIOD</t>
  </si>
  <si>
    <t>REMAINING LONGEVITY PAY COSTS</t>
  </si>
  <si>
    <t>FY27 Longevity Pay Table</t>
  </si>
  <si>
    <t>Tier</t>
  </si>
  <si>
    <t>Years of Continuous Service</t>
  </si>
  <si>
    <t>Payment Per Pay Period</t>
  </si>
  <si>
    <t>Annual Amount</t>
  </si>
  <si>
    <t>Tier 0</t>
  </si>
  <si>
    <t>0 – less than 5</t>
  </si>
  <si>
    <t>Tier 1</t>
  </si>
  <si>
    <t>5 – less than 10</t>
  </si>
  <si>
    <t>Tier 2</t>
  </si>
  <si>
    <t>10 – less than 15</t>
  </si>
  <si>
    <t>Tier 3</t>
  </si>
  <si>
    <t>15 – less than 20</t>
  </si>
  <si>
    <t>Tier 4</t>
  </si>
  <si>
    <t>&gt;20</t>
  </si>
  <si>
    <r>
      <t xml:space="preserve">SHARE HCM QUERY TO DETERMINE LONGEVITY PAY BY EMPLOYEE FOR FY27:
</t>
    </r>
    <r>
      <rPr>
        <b/>
        <sz val="12"/>
        <rFont val="Helv"/>
      </rPr>
      <t xml:space="preserve">NMS_HR_LONGEVITY </t>
    </r>
  </si>
  <si>
    <t>INSURANCE PER PAY PERIOD</t>
  </si>
  <si>
    <t>Longevity Pay</t>
  </si>
  <si>
    <t>Overtime &amp; Othr Prem. Pay (excluding longevity pay)</t>
  </si>
  <si>
    <t/>
  </si>
  <si>
    <t>FICA decreases from 7.65% to 1.45% on wages above $184,500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</si>
</sst>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mm/dd/yy_)"/>
    <numFmt numFmtId="165" formatCode="hh:mm\ AM/PM_)"/>
    <numFmt numFmtId="166" formatCode="0_)"/>
    <numFmt numFmtId="167" formatCode="0.00_)"/>
    <numFmt numFmtId="168" formatCode="_(* #,##0.000_);_(* \(#,##0.000\);_(* &quot;-&quot;??_);_(@_)"/>
    <numFmt numFmtId="169" formatCode="_(* #,##0_);_(* \(#,##0\);_(* &quot;-&quot;??_);_(@_)"/>
    <numFmt numFmtId="170" formatCode="[$-F800]dddd\,\ mmmm\ dd\,\ yyyy"/>
    <numFmt numFmtId="171" formatCode="#,##0.000_);[Red]\(#,##0.000\)"/>
    <numFmt numFmtId="172" formatCode="&quot;$&quot;#,##0.00"/>
  </numFmts>
  <fonts count="43" x14ac:knownFonts="1">
    <font>
      <sz val="12"/>
      <name val="Helv"/>
    </font>
    <font>
      <sz val="11"/>
      <color theme="1"/>
      <name val="Calibri"/>
      <family val="2"/>
      <scheme val="minor"/>
    </font>
    <font>
      <sz val="11"/>
      <color theme="1"/>
      <name val="Calibri"/>
      <family val="2"/>
      <scheme val="minor"/>
    </font>
    <font>
      <sz val="12"/>
      <name val="Times New Roman"/>
      <family val="1"/>
    </font>
    <font>
      <sz val="8"/>
      <name val="Tms Rmn"/>
    </font>
    <font>
      <sz val="24"/>
      <name val="Helv"/>
    </font>
    <font>
      <sz val="10"/>
      <name val="Tms Rmn"/>
    </font>
    <font>
      <sz val="8"/>
      <name val="Helv"/>
    </font>
    <font>
      <b/>
      <sz val="10"/>
      <name val="Arial"/>
      <family val="2"/>
    </font>
    <font>
      <sz val="12"/>
      <name val="Arial"/>
      <family val="2"/>
    </font>
    <font>
      <sz val="24"/>
      <name val="Arial"/>
      <family val="2"/>
    </font>
    <font>
      <b/>
      <sz val="12"/>
      <color indexed="8"/>
      <name val="Arial"/>
      <family val="2"/>
    </font>
    <font>
      <b/>
      <sz val="12"/>
      <name val="Arial"/>
      <family val="2"/>
    </font>
    <font>
      <sz val="10"/>
      <name val="Arial"/>
      <family val="2"/>
    </font>
    <font>
      <sz val="12"/>
      <color indexed="8"/>
      <name val="Arial"/>
      <family val="2"/>
    </font>
    <font>
      <b/>
      <sz val="10"/>
      <color indexed="8"/>
      <name val="Arial"/>
      <family val="2"/>
    </font>
    <font>
      <b/>
      <sz val="12"/>
      <color indexed="12"/>
      <name val="Arial"/>
      <family val="2"/>
    </font>
    <font>
      <sz val="8"/>
      <name val="Arial"/>
      <family val="2"/>
    </font>
    <font>
      <sz val="12"/>
      <color indexed="10"/>
      <name val="Arial"/>
      <family val="2"/>
    </font>
    <font>
      <b/>
      <sz val="12"/>
      <color indexed="10"/>
      <name val="Arial"/>
      <family val="2"/>
    </font>
    <font>
      <b/>
      <sz val="14"/>
      <name val="Arial"/>
      <family val="2"/>
    </font>
    <font>
      <b/>
      <i/>
      <sz val="10"/>
      <name val="Arial"/>
      <family val="2"/>
    </font>
    <font>
      <b/>
      <i/>
      <sz val="12"/>
      <name val="Arial"/>
      <family val="2"/>
    </font>
    <font>
      <sz val="12"/>
      <color indexed="12"/>
      <name val="Arial"/>
      <family val="2"/>
    </font>
    <font>
      <sz val="10"/>
      <color indexed="8"/>
      <name val="Arial"/>
      <family val="2"/>
    </font>
    <font>
      <i/>
      <sz val="12"/>
      <color indexed="8"/>
      <name val="Arial"/>
      <family val="2"/>
    </font>
    <font>
      <i/>
      <sz val="12"/>
      <name val="Arial"/>
      <family val="2"/>
    </font>
    <font>
      <b/>
      <vertAlign val="superscript"/>
      <sz val="10"/>
      <name val="Arial"/>
      <family val="2"/>
    </font>
    <font>
      <sz val="16"/>
      <name val="Arial"/>
      <family val="2"/>
    </font>
    <font>
      <b/>
      <sz val="14"/>
      <color indexed="8"/>
      <name val="Arial"/>
      <family val="2"/>
    </font>
    <font>
      <b/>
      <vertAlign val="superscript"/>
      <sz val="14"/>
      <name val="Arial"/>
      <family val="2"/>
    </font>
    <font>
      <b/>
      <sz val="16"/>
      <name val="Arial"/>
      <family val="2"/>
    </font>
    <font>
      <sz val="12"/>
      <name val="Helv"/>
    </font>
    <font>
      <b/>
      <sz val="14"/>
      <name val="Helv"/>
    </font>
    <font>
      <b/>
      <sz val="18"/>
      <name val="Calibri"/>
      <family val="2"/>
      <scheme val="minor"/>
    </font>
    <font>
      <b/>
      <sz val="12"/>
      <name val="Calibri"/>
      <family val="2"/>
      <scheme val="minor"/>
    </font>
    <font>
      <sz val="12"/>
      <name val="Calibri"/>
      <family val="2"/>
      <scheme val="minor"/>
    </font>
    <font>
      <b/>
      <sz val="12"/>
      <name val="Helv"/>
    </font>
    <font>
      <sz val="11"/>
      <color rgb="FF000000"/>
      <name val="Aptos Narrow"/>
      <family val="2"/>
    </font>
    <font>
      <sz val="12"/>
      <name val="Aptos"/>
      <family val="2"/>
    </font>
    <font>
      <b/>
      <sz val="12"/>
      <name val="Aptos"/>
      <family val="2"/>
    </font>
    <font>
      <b/>
      <sz val="16"/>
      <name val="Aptos"/>
      <family val="2"/>
    </font>
    <font>
      <b/>
      <sz val="8"/>
      <name val="Arial"/>
      <family val="2"/>
    </font>
  </fonts>
  <fills count="12">
    <fill>
      <patternFill patternType="none"/>
    </fill>
    <fill>
      <patternFill patternType="gray125"/>
    </fill>
    <fill>
      <patternFill patternType="solid">
        <fgColor indexed="9"/>
        <bgColor indexed="64"/>
      </patternFill>
    </fill>
    <fill>
      <patternFill patternType="solid">
        <fgColor indexed="65"/>
        <bgColor indexed="8"/>
      </patternFill>
    </fill>
    <fill>
      <patternFill patternType="solid">
        <fgColor indexed="27"/>
        <bgColor indexed="8"/>
      </patternFill>
    </fill>
    <fill>
      <patternFill patternType="solid">
        <fgColor indexed="27"/>
        <bgColor indexed="64"/>
      </patternFill>
    </fill>
    <fill>
      <patternFill patternType="solid">
        <fgColor rgb="FFFFFFCC"/>
        <bgColor indexed="8"/>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116">
    <border>
      <left/>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style="medium">
        <color indexed="8"/>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top style="thin">
        <color indexed="8"/>
      </top>
      <bottom/>
      <diagonal/>
    </border>
    <border>
      <left style="thin">
        <color indexed="8"/>
      </left>
      <right/>
      <top/>
      <bottom style="thin">
        <color indexed="64"/>
      </bottom>
      <diagonal/>
    </border>
    <border>
      <left style="medium">
        <color indexed="8"/>
      </left>
      <right style="double">
        <color indexed="8"/>
      </right>
      <top style="medium">
        <color indexed="8"/>
      </top>
      <bottom style="double">
        <color indexed="8"/>
      </bottom>
      <diagonal/>
    </border>
    <border>
      <left/>
      <right style="double">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bottom style="thin">
        <color indexed="8"/>
      </bottom>
      <diagonal/>
    </border>
    <border>
      <left style="medium">
        <color indexed="64"/>
      </left>
      <right/>
      <top style="thin">
        <color indexed="8"/>
      </top>
      <bottom/>
      <diagonal/>
    </border>
    <border>
      <left/>
      <right style="thin">
        <color indexed="64"/>
      </right>
      <top/>
      <bottom/>
      <diagonal/>
    </border>
    <border>
      <left style="thin">
        <color indexed="8"/>
      </left>
      <right/>
      <top style="thin">
        <color indexed="64"/>
      </top>
      <bottom style="double">
        <color indexed="64"/>
      </bottom>
      <diagonal/>
    </border>
    <border>
      <left style="thin">
        <color indexed="8"/>
      </left>
      <right style="thin">
        <color indexed="8"/>
      </right>
      <top/>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bottom/>
      <diagonal/>
    </border>
    <border>
      <left style="thin">
        <color indexed="64"/>
      </left>
      <right style="medium">
        <color indexed="64"/>
      </right>
      <top/>
      <bottom/>
      <diagonal/>
    </border>
    <border>
      <left style="medium">
        <color indexed="8"/>
      </left>
      <right style="thin">
        <color indexed="8"/>
      </right>
      <top style="thin">
        <color indexed="64"/>
      </top>
      <bottom/>
      <diagonal/>
    </border>
    <border>
      <left style="medium">
        <color indexed="8"/>
      </left>
      <right/>
      <top/>
      <bottom/>
      <diagonal/>
    </border>
    <border>
      <left style="medium">
        <color indexed="8"/>
      </left>
      <right style="thin">
        <color indexed="8"/>
      </right>
      <top/>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medium">
        <color indexed="64"/>
      </right>
      <top/>
      <bottom style="thin">
        <color indexed="8"/>
      </bottom>
      <diagonal/>
    </border>
    <border>
      <left style="thin">
        <color indexed="8"/>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64"/>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style="medium">
        <color indexed="8"/>
      </left>
      <right/>
      <top/>
      <bottom style="thin">
        <color indexed="64"/>
      </bottom>
      <diagonal/>
    </border>
    <border>
      <left style="medium">
        <color indexed="8"/>
      </left>
      <right/>
      <top style="thin">
        <color indexed="64"/>
      </top>
      <bottom/>
      <diagonal/>
    </border>
    <border>
      <left/>
      <right style="thin">
        <color indexed="8"/>
      </right>
      <top style="thin">
        <color indexed="64"/>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8"/>
      </right>
      <top style="thin">
        <color indexed="64"/>
      </top>
      <bottom/>
      <diagonal/>
    </border>
    <border>
      <left style="thin">
        <color indexed="8"/>
      </left>
      <right style="thin">
        <color indexed="8"/>
      </right>
      <top/>
      <bottom style="double">
        <color indexed="8"/>
      </bottom>
      <diagonal/>
    </border>
    <border>
      <left/>
      <right/>
      <top/>
      <bottom style="medium">
        <color indexed="8"/>
      </bottom>
      <diagonal/>
    </border>
    <border>
      <left style="medium">
        <color indexed="64"/>
      </left>
      <right/>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double">
        <color indexed="64"/>
      </bottom>
      <diagonal/>
    </border>
    <border>
      <left/>
      <right style="medium">
        <color indexed="8"/>
      </right>
      <top style="medium">
        <color indexed="8"/>
      </top>
      <bottom/>
      <diagonal/>
    </border>
    <border>
      <left style="medium">
        <color indexed="64"/>
      </left>
      <right style="thin">
        <color indexed="8"/>
      </right>
      <top/>
      <bottom style="double">
        <color indexed="8"/>
      </bottom>
      <diagonal/>
    </border>
    <border>
      <left style="medium">
        <color indexed="8"/>
      </left>
      <right style="thin">
        <color indexed="8"/>
      </right>
      <top style="medium">
        <color indexed="8"/>
      </top>
      <bottom/>
      <diagonal/>
    </border>
    <border>
      <left/>
      <right style="medium">
        <color indexed="64"/>
      </right>
      <top/>
      <bottom style="thin">
        <color indexed="8"/>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8"/>
      </right>
      <top/>
      <bottom style="thin">
        <color indexed="64"/>
      </bottom>
      <diagonal/>
    </border>
    <border>
      <left style="thin">
        <color indexed="8"/>
      </left>
      <right style="medium">
        <color indexed="64"/>
      </right>
      <top/>
      <bottom style="thin">
        <color indexed="64"/>
      </bottom>
      <diagonal/>
    </border>
    <border>
      <left style="medium">
        <color indexed="64"/>
      </left>
      <right/>
      <top style="double">
        <color indexed="64"/>
      </top>
      <bottom/>
      <diagonal/>
    </border>
    <border>
      <left/>
      <right style="medium">
        <color indexed="8"/>
      </right>
      <top style="double">
        <color indexed="64"/>
      </top>
      <bottom/>
      <diagonal/>
    </border>
    <border>
      <left/>
      <right/>
      <top/>
      <bottom style="double">
        <color indexed="64"/>
      </bottom>
      <diagonal/>
    </border>
    <border>
      <left style="thin">
        <color indexed="8"/>
      </left>
      <right style="medium">
        <color indexed="64"/>
      </right>
      <top style="thin">
        <color indexed="64"/>
      </top>
      <bottom/>
      <diagonal/>
    </border>
    <border>
      <left style="thin">
        <color indexed="8"/>
      </left>
      <right style="medium">
        <color indexed="64"/>
      </right>
      <top/>
      <bottom style="double">
        <color indexed="8"/>
      </bottom>
      <diagonal/>
    </border>
    <border>
      <left/>
      <right/>
      <top style="double">
        <color indexed="64"/>
      </top>
      <bottom/>
      <diagonal/>
    </border>
    <border>
      <left style="thin">
        <color indexed="8"/>
      </left>
      <right/>
      <top/>
      <bottom style="double">
        <color indexed="8"/>
      </bottom>
      <diagonal/>
    </border>
    <border>
      <left style="thin">
        <color indexed="8"/>
      </left>
      <right/>
      <top style="thin">
        <color indexed="64"/>
      </top>
      <bottom/>
      <diagonal/>
    </border>
    <border>
      <left/>
      <right style="medium">
        <color indexed="8"/>
      </right>
      <top/>
      <bottom style="thin">
        <color indexed="64"/>
      </bottom>
      <diagonal/>
    </border>
    <border>
      <left style="thin">
        <color indexed="8"/>
      </left>
      <right style="medium">
        <color indexed="64"/>
      </right>
      <top style="double">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3" fillId="0" borderId="0" applyFont="0" applyFill="0" applyBorder="0" applyAlignment="0" applyProtection="0"/>
    <xf numFmtId="43" fontId="32" fillId="0" borderId="0" applyFont="0" applyFill="0" applyBorder="0" applyAlignment="0" applyProtection="0"/>
    <xf numFmtId="0" fontId="2" fillId="0" borderId="0"/>
    <xf numFmtId="0" fontId="1" fillId="0" borderId="0"/>
    <xf numFmtId="44" fontId="32" fillId="0" borderId="0" applyFont="0" applyFill="0" applyBorder="0" applyAlignment="0" applyProtection="0"/>
  </cellStyleXfs>
  <cellXfs count="449">
    <xf numFmtId="0" fontId="0" fillId="0" borderId="0" xfId="0"/>
    <xf numFmtId="0" fontId="5" fillId="0" borderId="0" xfId="0" applyFont="1"/>
    <xf numFmtId="0" fontId="5" fillId="0" borderId="0" xfId="0" applyFont="1" applyAlignment="1">
      <alignment horizontal="center"/>
    </xf>
    <xf numFmtId="0" fontId="9" fillId="0" borderId="0" xfId="0" applyFont="1"/>
    <xf numFmtId="164" fontId="12" fillId="2" borderId="0" xfId="0" applyNumberFormat="1" applyFont="1" applyFill="1"/>
    <xf numFmtId="165" fontId="12" fillId="2" borderId="0" xfId="0" applyNumberFormat="1" applyFont="1" applyFill="1"/>
    <xf numFmtId="169" fontId="12" fillId="3" borderId="0" xfId="1" applyNumberFormat="1" applyFont="1" applyFill="1" applyBorder="1" applyProtection="1"/>
    <xf numFmtId="169" fontId="12" fillId="0" borderId="0" xfId="1" applyNumberFormat="1" applyFont="1" applyBorder="1" applyProtection="1"/>
    <xf numFmtId="0" fontId="12" fillId="0" borderId="0" xfId="0" applyFont="1"/>
    <xf numFmtId="0" fontId="12" fillId="3" borderId="1"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43" fontId="14" fillId="0" borderId="4" xfId="1" applyFont="1" applyBorder="1" applyProtection="1"/>
    <xf numFmtId="43" fontId="14" fillId="0" borderId="5" xfId="1" applyFont="1" applyBorder="1" applyProtection="1"/>
    <xf numFmtId="43" fontId="14" fillId="0" borderId="6" xfId="1" applyFont="1" applyBorder="1" applyProtection="1"/>
    <xf numFmtId="43" fontId="11" fillId="3" borderId="0" xfId="1" applyFont="1" applyFill="1" applyBorder="1" applyProtection="1"/>
    <xf numFmtId="43" fontId="11" fillId="0" borderId="0" xfId="1" applyFont="1" applyBorder="1" applyProtection="1"/>
    <xf numFmtId="43" fontId="11" fillId="0" borderId="0" xfId="1" applyFont="1" applyFill="1" applyBorder="1" applyProtection="1"/>
    <xf numFmtId="0" fontId="8" fillId="0" borderId="0" xfId="0" applyFont="1"/>
    <xf numFmtId="43" fontId="14" fillId="0" borderId="0" xfId="1" applyFont="1" applyProtection="1"/>
    <xf numFmtId="43" fontId="24" fillId="0" borderId="0" xfId="1" applyFont="1" applyProtection="1"/>
    <xf numFmtId="0" fontId="11" fillId="3" borderId="0" xfId="0" applyFont="1" applyFill="1"/>
    <xf numFmtId="43" fontId="14" fillId="0" borderId="0" xfId="1" applyFont="1" applyBorder="1" applyProtection="1"/>
    <xf numFmtId="43" fontId="9" fillId="0" borderId="0" xfId="1" applyFont="1" applyProtection="1"/>
    <xf numFmtId="0" fontId="4" fillId="0" borderId="7" xfId="0" applyFont="1" applyBorder="1"/>
    <xf numFmtId="0" fontId="0" fillId="0" borderId="8" xfId="0" applyBorder="1"/>
    <xf numFmtId="0" fontId="0" fillId="0" borderId="9" xfId="0" applyBorder="1"/>
    <xf numFmtId="0" fontId="0" fillId="0" borderId="10" xfId="0" applyBorder="1"/>
    <xf numFmtId="0" fontId="0" fillId="0" borderId="11" xfId="0" applyBorder="1"/>
    <xf numFmtId="0" fontId="5" fillId="0" borderId="10" xfId="0" applyFont="1" applyBorder="1" applyAlignment="1">
      <alignment horizontal="center"/>
    </xf>
    <xf numFmtId="0" fontId="5" fillId="0" borderId="11" xfId="0" applyFont="1" applyBorder="1" applyAlignment="1">
      <alignment horizontal="center"/>
    </xf>
    <xf numFmtId="0" fontId="6" fillId="0" borderId="12" xfId="0" applyFont="1" applyBorder="1"/>
    <xf numFmtId="0" fontId="0" fillId="0" borderId="13" xfId="0" applyBorder="1"/>
    <xf numFmtId="0" fontId="0" fillId="0" borderId="14" xfId="0" applyBorder="1"/>
    <xf numFmtId="0" fontId="9" fillId="0" borderId="10" xfId="0" applyFont="1" applyBorder="1"/>
    <xf numFmtId="0" fontId="9" fillId="0" borderId="11" xfId="0" applyFont="1" applyBorder="1"/>
    <xf numFmtId="0" fontId="11" fillId="0" borderId="15" xfId="0" applyFont="1" applyBorder="1" applyAlignment="1">
      <alignment horizontal="center"/>
    </xf>
    <xf numFmtId="0" fontId="11" fillId="0" borderId="16" xfId="0" applyFont="1" applyBorder="1" applyAlignment="1">
      <alignment horizontal="center"/>
    </xf>
    <xf numFmtId="39" fontId="14" fillId="0" borderId="0" xfId="0" applyNumberFormat="1" applyFont="1"/>
    <xf numFmtId="0" fontId="14" fillId="0" borderId="2" xfId="0" applyFont="1" applyBorder="1"/>
    <xf numFmtId="0" fontId="14" fillId="0" borderId="17" xfId="0" applyFont="1" applyBorder="1"/>
    <xf numFmtId="0" fontId="14" fillId="0" borderId="15" xfId="0" applyFont="1" applyBorder="1"/>
    <xf numFmtId="0" fontId="14" fillId="0" borderId="18" xfId="0" applyFont="1" applyBorder="1"/>
    <xf numFmtId="0" fontId="14" fillId="0" borderId="0" xfId="0" applyFont="1"/>
    <xf numFmtId="0" fontId="14" fillId="0" borderId="0" xfId="0" applyFont="1" applyAlignment="1">
      <alignment horizontal="center"/>
    </xf>
    <xf numFmtId="0" fontId="11" fillId="0" borderId="0" xfId="0" applyFont="1"/>
    <xf numFmtId="0" fontId="18" fillId="3" borderId="0" xfId="0" applyFont="1" applyFill="1"/>
    <xf numFmtId="0" fontId="19" fillId="3" borderId="0" xfId="0" applyFont="1" applyFill="1"/>
    <xf numFmtId="0" fontId="12" fillId="0" borderId="0" xfId="0" applyFont="1" applyAlignment="1">
      <alignment horizontal="center"/>
    </xf>
    <xf numFmtId="169" fontId="9" fillId="0" borderId="0" xfId="0" applyNumberFormat="1" applyFont="1"/>
    <xf numFmtId="169" fontId="13" fillId="0" borderId="0" xfId="0" applyNumberFormat="1" applyFont="1"/>
    <xf numFmtId="0" fontId="21" fillId="0" borderId="0" xfId="0" applyFont="1"/>
    <xf numFmtId="0" fontId="22" fillId="0" borderId="0" xfId="0" applyFont="1"/>
    <xf numFmtId="43" fontId="14" fillId="0" borderId="19" xfId="1" applyFont="1" applyBorder="1" applyProtection="1"/>
    <xf numFmtId="0" fontId="12" fillId="0" borderId="20"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4" fillId="0" borderId="10"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14" fillId="0" borderId="25" xfId="0" applyFont="1" applyBorder="1"/>
    <xf numFmtId="0" fontId="14" fillId="0" borderId="26" xfId="0" applyFont="1" applyBorder="1"/>
    <xf numFmtId="0" fontId="14" fillId="0" borderId="10" xfId="0" quotePrefix="1" applyFont="1" applyBorder="1" applyAlignment="1">
      <alignment horizontal="center"/>
    </xf>
    <xf numFmtId="0" fontId="9" fillId="0" borderId="27" xfId="0" applyFont="1" applyBorder="1"/>
    <xf numFmtId="168" fontId="14" fillId="0" borderId="28" xfId="1" applyNumberFormat="1" applyFont="1" applyBorder="1" applyProtection="1"/>
    <xf numFmtId="39" fontId="14" fillId="0" borderId="28" xfId="0" applyNumberFormat="1" applyFont="1" applyBorder="1" applyAlignment="1">
      <alignment horizontal="center"/>
    </xf>
    <xf numFmtId="1" fontId="14" fillId="0" borderId="4" xfId="1" applyNumberFormat="1" applyFont="1" applyBorder="1" applyAlignment="1" applyProtection="1">
      <alignment horizontal="center"/>
      <protection locked="0"/>
    </xf>
    <xf numFmtId="40" fontId="14" fillId="0" borderId="4" xfId="1" applyNumberFormat="1" applyFont="1" applyBorder="1" applyAlignment="1" applyProtection="1">
      <alignment horizontal="right" indent="1"/>
      <protection locked="0"/>
    </xf>
    <xf numFmtId="40" fontId="14" fillId="0" borderId="4" xfId="1" applyNumberFormat="1" applyFont="1" applyBorder="1" applyAlignment="1" applyProtection="1">
      <alignment horizontal="right" indent="1"/>
    </xf>
    <xf numFmtId="40" fontId="14" fillId="0" borderId="5" xfId="1" applyNumberFormat="1" applyFont="1" applyBorder="1" applyAlignment="1" applyProtection="1">
      <alignment horizontal="right" indent="1"/>
    </xf>
    <xf numFmtId="40" fontId="14" fillId="0" borderId="29" xfId="1" applyNumberFormat="1" applyFont="1" applyBorder="1" applyAlignment="1" applyProtection="1">
      <alignment horizontal="right" indent="1"/>
      <protection locked="0"/>
    </xf>
    <xf numFmtId="40" fontId="14" fillId="0" borderId="4" xfId="1" applyNumberFormat="1" applyFont="1" applyBorder="1" applyAlignment="1" applyProtection="1">
      <alignment horizontal="right"/>
    </xf>
    <xf numFmtId="40" fontId="14" fillId="0" borderId="29" xfId="1" applyNumberFormat="1" applyFont="1" applyBorder="1" applyAlignment="1" applyProtection="1">
      <alignment horizontal="right" indent="1"/>
    </xf>
    <xf numFmtId="40" fontId="14" fillId="6" borderId="29" xfId="1" applyNumberFormat="1" applyFont="1" applyFill="1" applyBorder="1" applyAlignment="1" applyProtection="1">
      <alignment horizontal="right" vertical="center" indent="1"/>
      <protection locked="0"/>
    </xf>
    <xf numFmtId="40" fontId="14" fillId="0" borderId="4" xfId="1" applyNumberFormat="1" applyFont="1" applyFill="1" applyBorder="1" applyAlignment="1" applyProtection="1">
      <alignment horizontal="right" indent="1"/>
    </xf>
    <xf numFmtId="38" fontId="14" fillId="0" borderId="4" xfId="1" applyNumberFormat="1" applyFont="1" applyBorder="1" applyAlignment="1" applyProtection="1">
      <alignment horizontal="right" indent="1"/>
    </xf>
    <xf numFmtId="40" fontId="14" fillId="0" borderId="29" xfId="0" applyNumberFormat="1" applyFont="1" applyBorder="1" applyAlignment="1" applyProtection="1">
      <alignment horizontal="right" indent="1"/>
      <protection locked="0"/>
    </xf>
    <xf numFmtId="38" fontId="14" fillId="0" borderId="30" xfId="1" applyNumberFormat="1" applyFont="1" applyBorder="1" applyAlignment="1" applyProtection="1">
      <alignment horizontal="right" indent="1"/>
    </xf>
    <xf numFmtId="40" fontId="14" fillId="0" borderId="30" xfId="1" applyNumberFormat="1" applyFont="1" applyBorder="1" applyAlignment="1" applyProtection="1">
      <alignment horizontal="right" indent="1"/>
    </xf>
    <xf numFmtId="0" fontId="11" fillId="0" borderId="0" xfId="0" applyFont="1" applyAlignment="1">
      <alignment horizontal="center"/>
    </xf>
    <xf numFmtId="0" fontId="16" fillId="4" borderId="0" xfId="0" applyFont="1" applyFill="1"/>
    <xf numFmtId="49" fontId="14" fillId="0" borderId="4" xfId="0" applyNumberFormat="1" applyFont="1" applyBorder="1"/>
    <xf numFmtId="39" fontId="14" fillId="0" borderId="4" xfId="1" applyNumberFormat="1" applyFont="1" applyBorder="1" applyAlignment="1" applyProtection="1">
      <alignment horizontal="center"/>
    </xf>
    <xf numFmtId="0" fontId="14" fillId="0" borderId="4" xfId="0" applyFont="1" applyBorder="1" applyAlignment="1">
      <alignment horizontal="center"/>
    </xf>
    <xf numFmtId="0" fontId="14" fillId="0" borderId="4" xfId="0" applyFont="1" applyBorder="1"/>
    <xf numFmtId="38" fontId="14" fillId="0" borderId="4" xfId="0" applyNumberFormat="1" applyFont="1" applyBorder="1" applyAlignment="1">
      <alignment horizontal="right" indent="1"/>
    </xf>
    <xf numFmtId="1" fontId="14" fillId="0" borderId="4" xfId="0" applyNumberFormat="1" applyFont="1" applyBorder="1" applyAlignment="1">
      <alignment horizontal="center"/>
    </xf>
    <xf numFmtId="40" fontId="14" fillId="0" borderId="29" xfId="0" applyNumberFormat="1" applyFont="1" applyBorder="1" applyAlignment="1">
      <alignment horizontal="right" indent="1"/>
    </xf>
    <xf numFmtId="40" fontId="14" fillId="0" borderId="4" xfId="0" applyNumberFormat="1" applyFont="1" applyBorder="1" applyAlignment="1">
      <alignment horizontal="right" indent="1"/>
    </xf>
    <xf numFmtId="49" fontId="14" fillId="0" borderId="4" xfId="0" applyNumberFormat="1" applyFont="1" applyBorder="1" applyAlignment="1">
      <alignment horizontal="center"/>
    </xf>
    <xf numFmtId="171" fontId="14" fillId="0" borderId="4" xfId="1" applyNumberFormat="1" applyFont="1" applyBorder="1" applyAlignment="1" applyProtection="1">
      <alignment horizontal="right"/>
    </xf>
    <xf numFmtId="0" fontId="17" fillId="0" borderId="32" xfId="0" applyFont="1" applyBorder="1" applyAlignment="1">
      <alignment horizontal="left" indent="1"/>
    </xf>
    <xf numFmtId="0" fontId="17" fillId="0" borderId="33" xfId="0" applyFont="1" applyBorder="1" applyAlignment="1">
      <alignment horizontal="left" indent="1"/>
    </xf>
    <xf numFmtId="39" fontId="9" fillId="0" borderId="0" xfId="0" applyNumberFormat="1" applyFont="1"/>
    <xf numFmtId="49" fontId="14" fillId="0" borderId="28" xfId="0" applyNumberFormat="1" applyFont="1" applyBorder="1" applyAlignment="1">
      <alignment horizontal="left" indent="1"/>
    </xf>
    <xf numFmtId="39" fontId="14" fillId="0" borderId="30" xfId="1" applyNumberFormat="1" applyFont="1" applyBorder="1" applyAlignment="1" applyProtection="1">
      <alignment horizontal="center"/>
    </xf>
    <xf numFmtId="0" fontId="14" fillId="0" borderId="28" xfId="0" applyFont="1" applyBorder="1" applyAlignment="1">
      <alignment horizontal="center"/>
    </xf>
    <xf numFmtId="39" fontId="14" fillId="0" borderId="28" xfId="0" applyNumberFormat="1" applyFont="1" applyBorder="1"/>
    <xf numFmtId="0" fontId="24" fillId="0" borderId="0" xfId="0" applyFont="1"/>
    <xf numFmtId="0" fontId="9" fillId="0" borderId="0" xfId="0" applyFont="1" applyAlignment="1">
      <alignment horizontal="center"/>
    </xf>
    <xf numFmtId="0" fontId="23" fillId="0" borderId="0" xfId="0" applyFont="1"/>
    <xf numFmtId="0" fontId="23" fillId="0" borderId="34" xfId="0" applyFont="1" applyBorder="1"/>
    <xf numFmtId="40" fontId="23" fillId="3" borderId="4" xfId="0" applyNumberFormat="1" applyFont="1" applyFill="1" applyBorder="1" applyAlignment="1">
      <alignment horizontal="right"/>
    </xf>
    <xf numFmtId="40" fontId="23" fillId="0" borderId="4" xfId="0" applyNumberFormat="1" applyFont="1" applyBorder="1" applyAlignment="1">
      <alignment horizontal="right"/>
    </xf>
    <xf numFmtId="40" fontId="23" fillId="0" borderId="5" xfId="0" applyNumberFormat="1" applyFont="1" applyBorder="1" applyAlignment="1">
      <alignment horizontal="right"/>
    </xf>
    <xf numFmtId="0" fontId="9" fillId="0" borderId="35" xfId="0" applyFont="1" applyBorder="1" applyAlignment="1">
      <alignment horizontal="center"/>
    </xf>
    <xf numFmtId="40" fontId="14" fillId="3" borderId="4" xfId="1" applyNumberFormat="1" applyFont="1" applyFill="1" applyBorder="1" applyAlignment="1" applyProtection="1">
      <alignment horizontal="right" indent="1"/>
    </xf>
    <xf numFmtId="0" fontId="14" fillId="3" borderId="0" xfId="0" applyFont="1" applyFill="1"/>
    <xf numFmtId="40" fontId="14" fillId="0" borderId="29" xfId="1" applyNumberFormat="1" applyFont="1" applyFill="1" applyBorder="1" applyAlignment="1" applyProtection="1">
      <alignment horizontal="right" indent="1"/>
    </xf>
    <xf numFmtId="40" fontId="14" fillId="3" borderId="4" xfId="1" applyNumberFormat="1" applyFont="1" applyFill="1" applyBorder="1" applyAlignment="1" applyProtection="1">
      <alignment horizontal="right"/>
    </xf>
    <xf numFmtId="40" fontId="14" fillId="0" borderId="29" xfId="1" applyNumberFormat="1" applyFont="1" applyBorder="1" applyAlignment="1" applyProtection="1">
      <alignment horizontal="right"/>
    </xf>
    <xf numFmtId="40" fontId="14" fillId="0" borderId="4" xfId="1" applyNumberFormat="1" applyFont="1" applyFill="1" applyBorder="1" applyAlignment="1" applyProtection="1">
      <alignment horizontal="right"/>
    </xf>
    <xf numFmtId="0" fontId="9" fillId="0" borderId="35" xfId="0" applyFont="1" applyBorder="1"/>
    <xf numFmtId="43" fontId="14" fillId="3" borderId="4" xfId="1" applyFont="1" applyFill="1" applyBorder="1" applyProtection="1"/>
    <xf numFmtId="0" fontId="9" fillId="0" borderId="38" xfId="0" applyFont="1" applyBorder="1" applyAlignment="1">
      <alignment horizontal="center"/>
    </xf>
    <xf numFmtId="43" fontId="14" fillId="3" borderId="19" xfId="1" applyFont="1" applyFill="1" applyBorder="1" applyProtection="1"/>
    <xf numFmtId="43" fontId="14" fillId="0" borderId="19" xfId="1" applyFont="1" applyFill="1" applyBorder="1" applyProtection="1"/>
    <xf numFmtId="40" fontId="14" fillId="3" borderId="39" xfId="1" applyNumberFormat="1" applyFont="1" applyFill="1" applyBorder="1" applyAlignment="1" applyProtection="1">
      <alignment horizontal="right" vertical="center" indent="1"/>
    </xf>
    <xf numFmtId="40" fontId="14" fillId="3" borderId="40" xfId="1" applyNumberFormat="1" applyFont="1" applyFill="1" applyBorder="1" applyAlignment="1" applyProtection="1">
      <alignment horizontal="right" vertical="center" indent="1"/>
    </xf>
    <xf numFmtId="40" fontId="14" fillId="3" borderId="29" xfId="1" applyNumberFormat="1" applyFont="1" applyFill="1" applyBorder="1" applyAlignment="1" applyProtection="1">
      <alignment horizontal="right" vertical="center" indent="1"/>
    </xf>
    <xf numFmtId="40" fontId="14" fillId="3" borderId="41" xfId="1" applyNumberFormat="1" applyFont="1" applyFill="1" applyBorder="1" applyAlignment="1" applyProtection="1">
      <alignment horizontal="right" vertical="center" indent="1"/>
    </xf>
    <xf numFmtId="40" fontId="14" fillId="3" borderId="6" xfId="1" applyNumberFormat="1" applyFont="1" applyFill="1" applyBorder="1" applyAlignment="1" applyProtection="1">
      <alignment horizontal="right" vertical="center" indent="1"/>
    </xf>
    <xf numFmtId="0" fontId="9" fillId="0" borderId="0" xfId="0" applyFont="1" applyAlignment="1">
      <alignment horizontal="left" vertical="top"/>
    </xf>
    <xf numFmtId="40" fontId="14" fillId="6" borderId="4" xfId="1" applyNumberFormat="1" applyFont="1" applyFill="1" applyBorder="1" applyAlignment="1" applyProtection="1">
      <alignment horizontal="right" indent="1"/>
      <protection locked="0"/>
    </xf>
    <xf numFmtId="40" fontId="14" fillId="7" borderId="4" xfId="1" applyNumberFormat="1" applyFont="1" applyFill="1" applyBorder="1" applyAlignment="1" applyProtection="1">
      <alignment horizontal="right" indent="1"/>
      <protection locked="0"/>
    </xf>
    <xf numFmtId="40" fontId="14" fillId="7" borderId="29" xfId="1" applyNumberFormat="1" applyFont="1" applyFill="1" applyBorder="1" applyAlignment="1" applyProtection="1">
      <alignment horizontal="right" indent="1"/>
      <protection locked="0"/>
    </xf>
    <xf numFmtId="40" fontId="14" fillId="6" borderId="29" xfId="1" applyNumberFormat="1" applyFont="1" applyFill="1" applyBorder="1" applyAlignment="1" applyProtection="1">
      <alignment horizontal="right" indent="1"/>
      <protection locked="0"/>
    </xf>
    <xf numFmtId="40" fontId="14" fillId="0" borderId="29" xfId="1" applyNumberFormat="1" applyFont="1" applyFill="1" applyBorder="1" applyAlignment="1" applyProtection="1">
      <alignment horizontal="right"/>
    </xf>
    <xf numFmtId="43" fontId="14" fillId="0" borderId="4" xfId="1" applyFont="1" applyFill="1" applyBorder="1" applyProtection="1"/>
    <xf numFmtId="40" fontId="14" fillId="0" borderId="39" xfId="1" applyNumberFormat="1" applyFont="1" applyFill="1" applyBorder="1" applyAlignment="1" applyProtection="1">
      <alignment horizontal="right" vertical="center" indent="1"/>
    </xf>
    <xf numFmtId="40" fontId="14" fillId="0" borderId="41" xfId="1" applyNumberFormat="1" applyFont="1" applyFill="1" applyBorder="1" applyAlignment="1" applyProtection="1">
      <alignment horizontal="right" vertical="center" indent="1"/>
    </xf>
    <xf numFmtId="40" fontId="14" fillId="7" borderId="29" xfId="1" applyNumberFormat="1" applyFont="1" applyFill="1" applyBorder="1" applyAlignment="1" applyProtection="1">
      <alignment horizontal="right" vertical="center" indent="1"/>
      <protection locked="0"/>
    </xf>
    <xf numFmtId="49" fontId="14" fillId="7" borderId="4" xfId="0" applyNumberFormat="1" applyFont="1" applyFill="1" applyBorder="1" applyAlignment="1" applyProtection="1">
      <alignment horizontal="center"/>
      <protection locked="0"/>
    </xf>
    <xf numFmtId="39" fontId="14" fillId="7" borderId="4" xfId="1" applyNumberFormat="1" applyFont="1" applyFill="1" applyBorder="1" applyAlignment="1" applyProtection="1">
      <alignment horizontal="center"/>
      <protection locked="0"/>
    </xf>
    <xf numFmtId="0" fontId="14" fillId="7" borderId="4" xfId="0" applyFont="1" applyFill="1" applyBorder="1" applyAlignment="1" applyProtection="1">
      <alignment horizontal="center"/>
      <protection locked="0"/>
    </xf>
    <xf numFmtId="0" fontId="14" fillId="7" borderId="4" xfId="0" applyFont="1" applyFill="1" applyBorder="1" applyProtection="1">
      <protection locked="0"/>
    </xf>
    <xf numFmtId="38" fontId="14" fillId="7" borderId="4" xfId="1" applyNumberFormat="1" applyFont="1" applyFill="1" applyBorder="1" applyAlignment="1" applyProtection="1">
      <alignment horizontal="right" indent="1"/>
      <protection locked="0"/>
    </xf>
    <xf numFmtId="0" fontId="14" fillId="7" borderId="4" xfId="0" quotePrefix="1" applyFont="1" applyFill="1" applyBorder="1" applyAlignment="1" applyProtection="1">
      <alignment horizontal="center"/>
      <protection locked="0"/>
    </xf>
    <xf numFmtId="49" fontId="14" fillId="7" borderId="4" xfId="0" quotePrefix="1" applyNumberFormat="1" applyFont="1" applyFill="1" applyBorder="1" applyAlignment="1" applyProtection="1">
      <alignment horizontal="center"/>
      <protection locked="0"/>
    </xf>
    <xf numFmtId="1" fontId="14" fillId="7" borderId="4" xfId="0" applyNumberFormat="1" applyFont="1" applyFill="1" applyBorder="1" applyAlignment="1" applyProtection="1">
      <alignment horizontal="center"/>
      <protection locked="0"/>
    </xf>
    <xf numFmtId="0" fontId="9" fillId="0" borderId="42" xfId="0" applyFont="1" applyBorder="1"/>
    <xf numFmtId="0" fontId="14" fillId="0" borderId="43" xfId="0" applyFont="1" applyBorder="1" applyAlignment="1">
      <alignment horizontal="right"/>
    </xf>
    <xf numFmtId="0" fontId="14" fillId="0" borderId="43" xfId="0" applyFont="1" applyBorder="1" applyAlignment="1">
      <alignment horizontal="right" wrapText="1"/>
    </xf>
    <xf numFmtId="0" fontId="11" fillId="0" borderId="42" xfId="0" applyFont="1" applyBorder="1"/>
    <xf numFmtId="0" fontId="11" fillId="0" borderId="27" xfId="0" applyFont="1" applyBorder="1"/>
    <xf numFmtId="40" fontId="14" fillId="0" borderId="44" xfId="0" applyNumberFormat="1" applyFont="1" applyBorder="1"/>
    <xf numFmtId="40" fontId="14" fillId="0" borderId="24" xfId="0" applyNumberFormat="1" applyFont="1" applyBorder="1"/>
    <xf numFmtId="40" fontId="14" fillId="0" borderId="45" xfId="1" applyNumberFormat="1" applyFont="1" applyBorder="1" applyAlignment="1" applyProtection="1">
      <alignment horizontal="right" indent="1"/>
    </xf>
    <xf numFmtId="40" fontId="14" fillId="7" borderId="45" xfId="1" applyNumberFormat="1" applyFont="1" applyFill="1" applyBorder="1" applyAlignment="1" applyProtection="1">
      <alignment horizontal="right" indent="1"/>
      <protection locked="0"/>
    </xf>
    <xf numFmtId="0" fontId="13" fillId="0" borderId="46" xfId="0" applyFont="1" applyBorder="1" applyAlignment="1">
      <alignment horizontal="right"/>
    </xf>
    <xf numFmtId="0" fontId="13" fillId="0" borderId="32" xfId="0" applyFont="1" applyBorder="1" applyAlignment="1">
      <alignment horizontal="right"/>
    </xf>
    <xf numFmtId="0" fontId="13" fillId="0" borderId="47" xfId="0" applyFont="1" applyBorder="1" applyAlignment="1">
      <alignment horizontal="right"/>
    </xf>
    <xf numFmtId="0" fontId="30" fillId="0" borderId="0" xfId="0" applyFont="1" applyAlignment="1">
      <alignment horizontal="right"/>
    </xf>
    <xf numFmtId="40" fontId="9" fillId="0" borderId="0" xfId="0" applyNumberFormat="1" applyFont="1" applyAlignment="1">
      <alignment horizontal="right" indent="1"/>
    </xf>
    <xf numFmtId="40" fontId="14" fillId="0" borderId="45" xfId="1" applyNumberFormat="1" applyFont="1" applyFill="1" applyBorder="1" applyAlignment="1" applyProtection="1">
      <alignment horizontal="right" indent="1"/>
    </xf>
    <xf numFmtId="0" fontId="12" fillId="0" borderId="48" xfId="0" applyFont="1" applyBorder="1" applyAlignment="1">
      <alignment horizontal="center" vertical="center"/>
    </xf>
    <xf numFmtId="38" fontId="9" fillId="0" borderId="48" xfId="0" applyNumberFormat="1" applyFont="1" applyBorder="1" applyAlignment="1">
      <alignment horizontal="right" vertical="center" indent="1"/>
    </xf>
    <xf numFmtId="0" fontId="12" fillId="0" borderId="49" xfId="0" applyFont="1" applyBorder="1" applyAlignment="1">
      <alignment horizontal="center" vertical="center"/>
    </xf>
    <xf numFmtId="38" fontId="9" fillId="0" borderId="49" xfId="0" applyNumberFormat="1" applyFont="1" applyBorder="1" applyAlignment="1">
      <alignment horizontal="right" vertical="center" indent="1"/>
    </xf>
    <xf numFmtId="38" fontId="9" fillId="0" borderId="50" xfId="0" applyNumberFormat="1" applyFont="1" applyBorder="1" applyAlignment="1">
      <alignment horizontal="right" vertical="center" indent="1"/>
    </xf>
    <xf numFmtId="38" fontId="9" fillId="0" borderId="51" xfId="0" applyNumberFormat="1" applyFont="1" applyBorder="1" applyAlignment="1">
      <alignment horizontal="right" vertical="center" indent="1"/>
    </xf>
    <xf numFmtId="0" fontId="12" fillId="0" borderId="52" xfId="0" applyFont="1" applyBorder="1" applyAlignment="1">
      <alignment horizontal="center" vertical="center"/>
    </xf>
    <xf numFmtId="38" fontId="9" fillId="0" borderId="52" xfId="0" applyNumberFormat="1" applyFont="1" applyBorder="1" applyAlignment="1">
      <alignment horizontal="right" vertical="center" indent="1"/>
    </xf>
    <xf numFmtId="38" fontId="9" fillId="0" borderId="53" xfId="0" applyNumberFormat="1" applyFont="1" applyBorder="1" applyAlignment="1">
      <alignment horizontal="right" vertical="center" indent="1"/>
    </xf>
    <xf numFmtId="38" fontId="12" fillId="0" borderId="49" xfId="0" applyNumberFormat="1" applyFont="1" applyBorder="1" applyAlignment="1">
      <alignment horizontal="right" vertical="center" indent="1"/>
    </xf>
    <xf numFmtId="38" fontId="12" fillId="0" borderId="50" xfId="0" applyNumberFormat="1" applyFont="1" applyBorder="1" applyAlignment="1">
      <alignment horizontal="right" vertical="center" indent="1"/>
    </xf>
    <xf numFmtId="38" fontId="12" fillId="0" borderId="48" xfId="0" applyNumberFormat="1" applyFont="1" applyBorder="1" applyAlignment="1">
      <alignment horizontal="right" vertical="center" indent="1"/>
    </xf>
    <xf numFmtId="38" fontId="12" fillId="0" borderId="51" xfId="0" applyNumberFormat="1" applyFont="1" applyBorder="1" applyAlignment="1">
      <alignment horizontal="right" vertical="center" indent="1"/>
    </xf>
    <xf numFmtId="38" fontId="12" fillId="0" borderId="52" xfId="0" applyNumberFormat="1" applyFont="1" applyBorder="1" applyAlignment="1">
      <alignment horizontal="right" vertical="center" indent="1"/>
    </xf>
    <xf numFmtId="38" fontId="12" fillId="0" borderId="53" xfId="0" applyNumberFormat="1" applyFont="1" applyBorder="1" applyAlignment="1">
      <alignment horizontal="right" vertical="center" indent="1"/>
    </xf>
    <xf numFmtId="0" fontId="31" fillId="0" borderId="0" xfId="0" applyFont="1"/>
    <xf numFmtId="0" fontId="9" fillId="0" borderId="0" xfId="0" applyFont="1" applyAlignment="1">
      <alignment horizontal="left" indent="1"/>
    </xf>
    <xf numFmtId="40" fontId="14" fillId="0" borderId="6" xfId="1" applyNumberFormat="1" applyFont="1" applyBorder="1" applyAlignment="1" applyProtection="1">
      <alignment horizontal="right"/>
    </xf>
    <xf numFmtId="0" fontId="9" fillId="0" borderId="37" xfId="0" quotePrefix="1" applyFont="1" applyBorder="1" applyAlignment="1">
      <alignment horizontal="center"/>
    </xf>
    <xf numFmtId="40" fontId="14" fillId="3" borderId="29" xfId="1" applyNumberFormat="1" applyFont="1" applyFill="1" applyBorder="1" applyAlignment="1" applyProtection="1">
      <alignment horizontal="right" indent="1"/>
    </xf>
    <xf numFmtId="0" fontId="35" fillId="0" borderId="0" xfId="0" applyFont="1" applyAlignment="1">
      <alignment horizontal="center"/>
    </xf>
    <xf numFmtId="0" fontId="35" fillId="0" borderId="13" xfId="0" applyFont="1" applyBorder="1" applyAlignment="1">
      <alignment horizontal="center"/>
    </xf>
    <xf numFmtId="0" fontId="36" fillId="8" borderId="0" xfId="0" applyFont="1" applyFill="1" applyAlignment="1">
      <alignment horizontal="center"/>
    </xf>
    <xf numFmtId="14" fontId="36" fillId="8" borderId="98" xfId="0" applyNumberFormat="1" applyFont="1" applyFill="1" applyBorder="1"/>
    <xf numFmtId="14" fontId="36" fillId="8" borderId="0" xfId="0" applyNumberFormat="1" applyFont="1" applyFill="1"/>
    <xf numFmtId="0" fontId="36" fillId="8" borderId="0" xfId="0" applyFont="1" applyFill="1"/>
    <xf numFmtId="3" fontId="36" fillId="8" borderId="0" xfId="0" applyNumberFormat="1" applyFont="1" applyFill="1"/>
    <xf numFmtId="0" fontId="36" fillId="8" borderId="27" xfId="0" applyFont="1" applyFill="1" applyBorder="1"/>
    <xf numFmtId="14" fontId="36" fillId="8" borderId="32" xfId="0" applyNumberFormat="1" applyFont="1" applyFill="1" applyBorder="1"/>
    <xf numFmtId="0" fontId="37" fillId="0" borderId="0" xfId="0" applyFont="1"/>
    <xf numFmtId="0" fontId="36" fillId="0" borderId="0" xfId="0" applyFont="1" applyAlignment="1">
      <alignment horizontal="center"/>
    </xf>
    <xf numFmtId="0" fontId="36" fillId="0" borderId="0" xfId="0" applyFont="1"/>
    <xf numFmtId="0" fontId="0" fillId="0" borderId="0" xfId="0" applyAlignment="1">
      <alignment horizontal="center"/>
    </xf>
    <xf numFmtId="0" fontId="17" fillId="0" borderId="0" xfId="0" applyFont="1" applyAlignment="1">
      <alignment horizontal="left" indent="1"/>
    </xf>
    <xf numFmtId="0" fontId="36" fillId="8" borderId="27" xfId="0" applyFont="1" applyFill="1" applyBorder="1" applyAlignment="1">
      <alignment horizontal="center"/>
    </xf>
    <xf numFmtId="169" fontId="0" fillId="0" borderId="0" xfId="0" applyNumberFormat="1"/>
    <xf numFmtId="0" fontId="36" fillId="8" borderId="55" xfId="0" applyFont="1" applyFill="1" applyBorder="1" applyAlignment="1">
      <alignment horizontal="center"/>
    </xf>
    <xf numFmtId="0" fontId="36" fillId="8" borderId="55" xfId="0" applyFont="1" applyFill="1" applyBorder="1"/>
    <xf numFmtId="3" fontId="36" fillId="8" borderId="55" xfId="0" applyNumberFormat="1" applyFont="1" applyFill="1" applyBorder="1"/>
    <xf numFmtId="0" fontId="36" fillId="8" borderId="56" xfId="0" applyFont="1" applyFill="1" applyBorder="1"/>
    <xf numFmtId="0" fontId="36" fillId="8" borderId="0" xfId="2" applyNumberFormat="1" applyFont="1" applyFill="1"/>
    <xf numFmtId="0" fontId="36" fillId="9" borderId="0" xfId="0" applyFont="1" applyFill="1"/>
    <xf numFmtId="0" fontId="9" fillId="7" borderId="54" xfId="0" applyFont="1" applyFill="1" applyBorder="1" applyAlignment="1" applyProtection="1">
      <alignment horizontal="left" vertical="top" indent="1"/>
      <protection locked="0"/>
    </xf>
    <xf numFmtId="0" fontId="9" fillId="7" borderId="42" xfId="0" applyFont="1" applyFill="1" applyBorder="1" applyAlignment="1" applyProtection="1">
      <alignment horizontal="left" vertical="top" indent="1"/>
      <protection locked="0"/>
    </xf>
    <xf numFmtId="0" fontId="9" fillId="7" borderId="0" xfId="0" applyFont="1" applyFill="1" applyAlignment="1" applyProtection="1">
      <alignment horizontal="left" vertical="top" indent="1"/>
      <protection locked="0"/>
    </xf>
    <xf numFmtId="0" fontId="9" fillId="7" borderId="27" xfId="0" applyFont="1" applyFill="1" applyBorder="1" applyAlignment="1" applyProtection="1">
      <alignment horizontal="left" vertical="top" indent="1"/>
      <protection locked="0"/>
    </xf>
    <xf numFmtId="0" fontId="9" fillId="7" borderId="55" xfId="0" applyFont="1" applyFill="1" applyBorder="1" applyAlignment="1" applyProtection="1">
      <alignment horizontal="left" vertical="top" indent="1"/>
      <protection locked="0"/>
    </xf>
    <xf numFmtId="0" fontId="9" fillId="7" borderId="56" xfId="0" applyFont="1" applyFill="1" applyBorder="1" applyAlignment="1" applyProtection="1">
      <alignment horizontal="left" vertical="top" indent="1"/>
      <protection locked="0"/>
    </xf>
    <xf numFmtId="0" fontId="29" fillId="3" borderId="0" xfId="1" applyNumberFormat="1" applyFont="1" applyFill="1" applyBorder="1" applyAlignment="1" applyProtection="1">
      <alignment horizontal="left" wrapText="1"/>
    </xf>
    <xf numFmtId="0" fontId="29" fillId="3" borderId="0" xfId="1" applyNumberFormat="1" applyFont="1" applyFill="1" applyBorder="1" applyAlignment="1" applyProtection="1">
      <alignment horizontal="left" vertical="center"/>
    </xf>
    <xf numFmtId="0" fontId="9" fillId="0" borderId="78" xfId="0" applyFont="1" applyBorder="1" applyAlignment="1">
      <alignment horizontal="left"/>
    </xf>
    <xf numFmtId="0" fontId="9" fillId="0" borderId="78" xfId="0" applyFont="1" applyBorder="1" applyAlignment="1">
      <alignment horizontal="left" wrapText="1"/>
    </xf>
    <xf numFmtId="0" fontId="38" fillId="0" borderId="0" xfId="0" applyFont="1"/>
    <xf numFmtId="0" fontId="9" fillId="0" borderId="100" xfId="0" applyFont="1" applyBorder="1" applyAlignment="1">
      <alignment horizontal="center"/>
    </xf>
    <xf numFmtId="40" fontId="14" fillId="0" borderId="101" xfId="1" applyNumberFormat="1" applyFont="1" applyBorder="1" applyAlignment="1" applyProtection="1">
      <alignment horizontal="right"/>
    </xf>
    <xf numFmtId="0" fontId="9" fillId="0" borderId="99" xfId="0" applyFont="1" applyBorder="1" applyAlignment="1">
      <alignment horizontal="left"/>
    </xf>
    <xf numFmtId="0" fontId="9" fillId="0" borderId="11" xfId="0" applyFont="1" applyBorder="1" applyAlignment="1">
      <alignment horizontal="left"/>
    </xf>
    <xf numFmtId="0" fontId="14" fillId="10" borderId="10" xfId="0" applyFont="1" applyFill="1" applyBorder="1" applyAlignment="1">
      <alignment horizontal="center"/>
    </xf>
    <xf numFmtId="0" fontId="17" fillId="10" borderId="0" xfId="0" applyFont="1" applyFill="1" applyAlignment="1">
      <alignment horizontal="left" indent="1"/>
    </xf>
    <xf numFmtId="40" fontId="14" fillId="10" borderId="45" xfId="1" applyNumberFormat="1" applyFont="1" applyFill="1" applyBorder="1" applyAlignment="1" applyProtection="1">
      <alignment horizontal="right" indent="1"/>
      <protection locked="0"/>
    </xf>
    <xf numFmtId="0" fontId="14" fillId="10" borderId="25" xfId="0" applyFont="1" applyFill="1" applyBorder="1" applyAlignment="1">
      <alignment horizontal="center"/>
    </xf>
    <xf numFmtId="0" fontId="14" fillId="10" borderId="17" xfId="0" applyFont="1" applyFill="1" applyBorder="1"/>
    <xf numFmtId="0" fontId="14" fillId="10" borderId="86" xfId="0" applyFont="1" applyFill="1" applyBorder="1" applyAlignment="1">
      <alignment horizontal="center"/>
    </xf>
    <xf numFmtId="0" fontId="17" fillId="10" borderId="55" xfId="0" applyFont="1" applyFill="1" applyBorder="1" applyAlignment="1">
      <alignment horizontal="left" indent="1"/>
    </xf>
    <xf numFmtId="0" fontId="14" fillId="10" borderId="86" xfId="0" applyFont="1" applyFill="1" applyBorder="1"/>
    <xf numFmtId="0" fontId="14" fillId="10" borderId="55" xfId="0" applyFont="1" applyFill="1" applyBorder="1"/>
    <xf numFmtId="40" fontId="14" fillId="10" borderId="101" xfId="0" applyNumberFormat="1" applyFont="1" applyFill="1" applyBorder="1"/>
    <xf numFmtId="40" fontId="14" fillId="10" borderId="11" xfId="1" applyNumberFormat="1" applyFont="1" applyFill="1" applyBorder="1" applyAlignment="1" applyProtection="1">
      <alignment horizontal="right" indent="1"/>
      <protection locked="0"/>
    </xf>
    <xf numFmtId="40" fontId="14" fillId="10" borderId="99" xfId="0" applyNumberFormat="1" applyFont="1" applyFill="1" applyBorder="1"/>
    <xf numFmtId="0" fontId="14" fillId="10" borderId="0" xfId="0" applyFont="1" applyFill="1"/>
    <xf numFmtId="40" fontId="14" fillId="10" borderId="92" xfId="1" applyNumberFormat="1" applyFont="1" applyFill="1" applyBorder="1" applyAlignment="1" applyProtection="1">
      <alignment horizontal="right" indent="1"/>
    </xf>
    <xf numFmtId="40" fontId="14" fillId="10" borderId="99" xfId="1" applyNumberFormat="1" applyFont="1" applyFill="1" applyBorder="1" applyAlignment="1" applyProtection="1">
      <alignment horizontal="right" indent="1"/>
      <protection locked="0"/>
    </xf>
    <xf numFmtId="0" fontId="0" fillId="0" borderId="0" xfId="0" applyAlignment="1">
      <alignment horizontal="left"/>
    </xf>
    <xf numFmtId="0" fontId="9" fillId="0" borderId="0" xfId="0" applyFont="1" applyAlignment="1">
      <alignment horizontal="left"/>
    </xf>
    <xf numFmtId="0" fontId="9" fillId="0" borderId="35" xfId="0" applyFont="1" applyBorder="1" applyAlignment="1">
      <alignment horizontal="left"/>
    </xf>
    <xf numFmtId="0" fontId="9" fillId="0" borderId="38" xfId="0" applyFont="1" applyBorder="1" applyAlignment="1">
      <alignment horizontal="left"/>
    </xf>
    <xf numFmtId="0" fontId="14" fillId="3" borderId="10" xfId="0" applyFont="1" applyFill="1" applyBorder="1"/>
    <xf numFmtId="43" fontId="14" fillId="0" borderId="45" xfId="1" applyFont="1" applyBorder="1" applyProtection="1"/>
    <xf numFmtId="40" fontId="14" fillId="3" borderId="111" xfId="1" applyNumberFormat="1" applyFont="1" applyFill="1" applyBorder="1" applyAlignment="1" applyProtection="1">
      <alignment horizontal="right" vertical="center" indent="1"/>
    </xf>
    <xf numFmtId="0" fontId="39" fillId="0" borderId="115" xfId="0" applyFont="1" applyBorder="1" applyAlignment="1">
      <alignment vertical="center" wrapText="1"/>
    </xf>
    <xf numFmtId="0" fontId="39" fillId="0" borderId="14" xfId="0" applyFont="1" applyBorder="1" applyAlignment="1">
      <alignment vertical="center"/>
    </xf>
    <xf numFmtId="172" fontId="39" fillId="0" borderId="14" xfId="5" applyNumberFormat="1" applyFont="1" applyBorder="1" applyAlignment="1">
      <alignment horizontal="center" vertical="center"/>
    </xf>
    <xf numFmtId="0" fontId="40" fillId="0" borderId="115" xfId="0" applyFont="1" applyBorder="1" applyAlignment="1">
      <alignment horizontal="center" vertical="center" wrapText="1"/>
    </xf>
    <xf numFmtId="0" fontId="40" fillId="0" borderId="14" xfId="0" applyFont="1" applyBorder="1" applyAlignment="1">
      <alignment horizontal="center" vertical="center"/>
    </xf>
    <xf numFmtId="0" fontId="8" fillId="4" borderId="31" xfId="0" applyFont="1" applyFill="1" applyBorder="1" applyAlignment="1">
      <alignment horizontal="center" vertical="center" wrapText="1"/>
    </xf>
    <xf numFmtId="0" fontId="15" fillId="4" borderId="31" xfId="0" applyFont="1" applyFill="1" applyBorder="1" applyAlignment="1">
      <alignment horizontal="center"/>
    </xf>
    <xf numFmtId="0" fontId="11" fillId="0" borderId="10" xfId="0" applyFont="1" applyBorder="1" applyAlignment="1">
      <alignment horizontal="center"/>
    </xf>
    <xf numFmtId="1" fontId="14" fillId="7" borderId="4" xfId="0" quotePrefix="1" applyNumberFormat="1" applyFont="1" applyFill="1" applyBorder="1" applyAlignment="1" applyProtection="1">
      <alignment horizontal="center"/>
      <protection locked="0"/>
    </xf>
    <xf numFmtId="40" fontId="14" fillId="11" borderId="45" xfId="1" applyNumberFormat="1" applyFont="1" applyFill="1" applyBorder="1" applyAlignment="1" applyProtection="1">
      <alignment horizontal="right" indent="1"/>
      <protection locked="0"/>
    </xf>
    <xf numFmtId="0" fontId="30" fillId="0" borderId="0" xfId="0" applyFont="1" applyAlignment="1">
      <alignment horizontal="right" vertical="top"/>
    </xf>
    <xf numFmtId="0" fontId="25" fillId="6" borderId="54" xfId="0" applyFont="1" applyFill="1" applyBorder="1" applyAlignment="1" applyProtection="1">
      <alignment horizontal="left" vertical="center" indent="1"/>
      <protection locked="0"/>
    </xf>
    <xf numFmtId="0" fontId="25" fillId="6" borderId="42" xfId="0" applyFont="1" applyFill="1" applyBorder="1" applyAlignment="1" applyProtection="1">
      <alignment horizontal="left" vertical="center" indent="1"/>
      <protection locked="0"/>
    </xf>
    <xf numFmtId="170" fontId="25" fillId="6" borderId="55" xfId="0" applyNumberFormat="1" applyFont="1" applyFill="1" applyBorder="1" applyAlignment="1" applyProtection="1">
      <alignment horizontal="left" indent="1"/>
      <protection locked="0"/>
    </xf>
    <xf numFmtId="170" fontId="25" fillId="6" borderId="56" xfId="0" applyNumberFormat="1" applyFont="1" applyFill="1" applyBorder="1" applyAlignment="1" applyProtection="1">
      <alignment horizontal="left" indent="1"/>
      <protection locked="0"/>
    </xf>
    <xf numFmtId="0" fontId="28" fillId="7" borderId="10" xfId="0" applyFont="1" applyFill="1" applyBorder="1" applyAlignment="1" applyProtection="1">
      <alignment horizontal="center"/>
      <protection locked="0"/>
    </xf>
    <xf numFmtId="0" fontId="28" fillId="7" borderId="0" xfId="0" applyFont="1" applyFill="1" applyAlignment="1" applyProtection="1">
      <alignment horizontal="center"/>
      <protection locked="0"/>
    </xf>
    <xf numFmtId="0" fontId="28" fillId="7" borderId="11" xfId="0" applyFont="1" applyFill="1" applyBorder="1" applyAlignment="1" applyProtection="1">
      <alignment horizontal="center"/>
      <protection locked="0"/>
    </xf>
    <xf numFmtId="0" fontId="10" fillId="0" borderId="10" xfId="0" applyFont="1" applyBorder="1" applyAlignment="1">
      <alignment horizontal="center"/>
    </xf>
    <xf numFmtId="0" fontId="10" fillId="0" borderId="0" xfId="0" applyFont="1" applyAlignment="1">
      <alignment horizontal="center"/>
    </xf>
    <xf numFmtId="0" fontId="10" fillId="0" borderId="11" xfId="0" applyFont="1" applyBorder="1" applyAlignment="1">
      <alignment horizontal="center"/>
    </xf>
    <xf numFmtId="0" fontId="10" fillId="7" borderId="10" xfId="0" applyFont="1" applyFill="1" applyBorder="1" applyAlignment="1" applyProtection="1">
      <alignment horizontal="center"/>
      <protection locked="0"/>
    </xf>
    <xf numFmtId="0" fontId="10" fillId="7" borderId="0" xfId="0" applyFont="1" applyFill="1" applyAlignment="1" applyProtection="1">
      <alignment horizontal="center"/>
      <protection locked="0"/>
    </xf>
    <xf numFmtId="0" fontId="10" fillId="7" borderId="11" xfId="0" applyFont="1" applyFill="1" applyBorder="1" applyAlignment="1" applyProtection="1">
      <alignment horizontal="center"/>
      <protection locked="0"/>
    </xf>
    <xf numFmtId="0" fontId="25" fillId="6" borderId="0" xfId="0" applyFont="1" applyFill="1" applyAlignment="1" applyProtection="1">
      <alignment horizontal="left" vertical="center" indent="1"/>
      <protection locked="0"/>
    </xf>
    <xf numFmtId="0" fontId="25" fillId="6" borderId="27" xfId="0" applyFont="1" applyFill="1" applyBorder="1" applyAlignment="1" applyProtection="1">
      <alignment horizontal="left" vertical="center" indent="1"/>
      <protection locked="0"/>
    </xf>
    <xf numFmtId="0" fontId="12" fillId="0" borderId="72" xfId="0" applyFont="1" applyBorder="1" applyAlignment="1">
      <alignment horizontal="right" vertical="center" wrapText="1"/>
    </xf>
    <xf numFmtId="0" fontId="12" fillId="0" borderId="73" xfId="0" applyFont="1" applyBorder="1" applyAlignment="1">
      <alignment horizontal="right" vertical="center" wrapText="1"/>
    </xf>
    <xf numFmtId="0" fontId="12" fillId="0" borderId="76" xfId="0" applyFont="1" applyBorder="1" applyAlignment="1">
      <alignment horizontal="right" vertical="center" wrapText="1"/>
    </xf>
    <xf numFmtId="0" fontId="12" fillId="0" borderId="77" xfId="0" applyFont="1" applyBorder="1" applyAlignment="1">
      <alignment horizontal="right" vertical="center" wrapText="1"/>
    </xf>
    <xf numFmtId="0" fontId="12" fillId="0" borderId="70" xfId="0" applyFont="1" applyBorder="1" applyAlignment="1">
      <alignment horizontal="right" vertical="center" wrapText="1"/>
    </xf>
    <xf numFmtId="0" fontId="12" fillId="0" borderId="71" xfId="0" applyFont="1" applyBorder="1" applyAlignment="1">
      <alignment horizontal="right" vertical="center" wrapText="1"/>
    </xf>
    <xf numFmtId="0" fontId="17" fillId="0" borderId="0" xfId="0" applyFont="1" applyAlignment="1">
      <alignment horizontal="right"/>
    </xf>
    <xf numFmtId="0" fontId="12" fillId="0" borderId="0" xfId="0" applyFont="1" applyAlignment="1">
      <alignment horizontal="center"/>
    </xf>
    <xf numFmtId="0" fontId="16" fillId="4" borderId="0" xfId="0" applyFont="1" applyFill="1" applyAlignment="1">
      <alignment horizont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60" xfId="0" applyFont="1" applyBorder="1" applyAlignment="1">
      <alignment horizontal="center" vertical="center"/>
    </xf>
    <xf numFmtId="0" fontId="12" fillId="0" borderId="29" xfId="0" applyFont="1" applyBorder="1" applyAlignment="1">
      <alignment horizontal="center" vertical="center"/>
    </xf>
    <xf numFmtId="0" fontId="8" fillId="4" borderId="62"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41" xfId="0" applyFont="1" applyFill="1" applyBorder="1" applyAlignment="1">
      <alignment horizontal="center" vertical="center" wrapText="1"/>
    </xf>
    <xf numFmtId="38" fontId="9" fillId="3" borderId="29" xfId="1" applyNumberFormat="1" applyFont="1" applyFill="1" applyBorder="1" applyAlignment="1" applyProtection="1">
      <alignment horizontal="right" vertical="center" indent="1"/>
    </xf>
    <xf numFmtId="38" fontId="9" fillId="3" borderId="41" xfId="1" applyNumberFormat="1" applyFont="1" applyFill="1" applyBorder="1" applyAlignment="1" applyProtection="1">
      <alignment horizontal="right" vertical="center" indent="1"/>
    </xf>
    <xf numFmtId="0" fontId="26" fillId="0" borderId="54" xfId="0" applyFont="1" applyBorder="1" applyAlignment="1">
      <alignment horizontal="left" indent="1"/>
    </xf>
    <xf numFmtId="0" fontId="26" fillId="0" borderId="42" xfId="0" applyFont="1" applyBorder="1" applyAlignment="1">
      <alignment horizontal="left" indent="1"/>
    </xf>
    <xf numFmtId="170" fontId="26" fillId="0" borderId="55" xfId="0" applyNumberFormat="1" applyFont="1" applyBorder="1" applyAlignment="1">
      <alignment horizontal="left" indent="1"/>
    </xf>
    <xf numFmtId="170" fontId="26" fillId="0" borderId="56" xfId="0" applyNumberFormat="1" applyFont="1" applyBorder="1" applyAlignment="1">
      <alignment horizontal="left" indent="1"/>
    </xf>
    <xf numFmtId="38" fontId="9" fillId="3" borderId="60" xfId="1" applyNumberFormat="1" applyFont="1" applyFill="1" applyBorder="1" applyAlignment="1" applyProtection="1">
      <alignment horizontal="right" vertical="center" indent="1"/>
    </xf>
    <xf numFmtId="38" fontId="9" fillId="0" borderId="29" xfId="0" applyNumberFormat="1" applyFont="1" applyBorder="1" applyAlignment="1">
      <alignment horizontal="right" vertical="center" indent="1"/>
    </xf>
    <xf numFmtId="0" fontId="9" fillId="7" borderId="54" xfId="0" applyFont="1" applyFill="1" applyBorder="1" applyAlignment="1" applyProtection="1">
      <alignment horizontal="left" vertical="top" indent="1"/>
      <protection locked="0"/>
    </xf>
    <xf numFmtId="0" fontId="9" fillId="7" borderId="42" xfId="0" applyFont="1" applyFill="1" applyBorder="1" applyAlignment="1" applyProtection="1">
      <alignment horizontal="left" vertical="top" indent="1"/>
      <protection locked="0"/>
    </xf>
    <xf numFmtId="0" fontId="9" fillId="7" borderId="0" xfId="0" applyFont="1" applyFill="1" applyAlignment="1" applyProtection="1">
      <alignment horizontal="left" vertical="top" indent="1"/>
      <protection locked="0"/>
    </xf>
    <xf numFmtId="0" fontId="9" fillId="7" borderId="27" xfId="0" applyFont="1" applyFill="1" applyBorder="1" applyAlignment="1" applyProtection="1">
      <alignment horizontal="left" vertical="top" indent="1"/>
      <protection locked="0"/>
    </xf>
    <xf numFmtId="0" fontId="9" fillId="7" borderId="55" xfId="0" applyFont="1" applyFill="1" applyBorder="1" applyAlignment="1" applyProtection="1">
      <alignment horizontal="left" vertical="top" indent="1"/>
      <protection locked="0"/>
    </xf>
    <xf numFmtId="0" fontId="9" fillId="7" borderId="56" xfId="0" applyFont="1" applyFill="1" applyBorder="1" applyAlignment="1" applyProtection="1">
      <alignment horizontal="left" vertical="top" indent="1"/>
      <protection locked="0"/>
    </xf>
    <xf numFmtId="38" fontId="12" fillId="3" borderId="60" xfId="1" applyNumberFormat="1" applyFont="1" applyFill="1" applyBorder="1" applyAlignment="1" applyProtection="1">
      <alignment horizontal="right" vertical="center" indent="1"/>
    </xf>
    <xf numFmtId="38" fontId="12" fillId="3" borderId="61" xfId="1" applyNumberFormat="1" applyFont="1" applyFill="1" applyBorder="1" applyAlignment="1" applyProtection="1">
      <alignment horizontal="right" vertical="center" indent="1"/>
    </xf>
    <xf numFmtId="0" fontId="9" fillId="0" borderId="29" xfId="0" applyFont="1" applyBorder="1" applyAlignment="1">
      <alignment horizontal="center" vertical="center"/>
    </xf>
    <xf numFmtId="0" fontId="9" fillId="0" borderId="61" xfId="0" applyFont="1" applyBorder="1" applyAlignment="1">
      <alignment horizontal="center" vertical="center"/>
    </xf>
    <xf numFmtId="0" fontId="12" fillId="0" borderId="64" xfId="0" applyFont="1" applyBorder="1" applyAlignment="1">
      <alignment horizontal="center" vertical="center"/>
    </xf>
    <xf numFmtId="0" fontId="12" fillId="0" borderId="41" xfId="0" applyFont="1" applyBorder="1" applyAlignment="1">
      <alignment horizontal="center" vertical="center"/>
    </xf>
    <xf numFmtId="0" fontId="12" fillId="0" borderId="6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26" fillId="0" borderId="0" xfId="0" applyFont="1" applyAlignment="1">
      <alignment horizontal="left" indent="1"/>
    </xf>
    <xf numFmtId="0" fontId="26" fillId="0" borderId="27" xfId="0" applyFont="1" applyBorder="1" applyAlignment="1">
      <alignment horizontal="left" indent="1"/>
    </xf>
    <xf numFmtId="0" fontId="8" fillId="4" borderId="6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2" fillId="0" borderId="57" xfId="0" applyFont="1" applyBorder="1" applyAlignment="1">
      <alignment horizontal="right" vertical="center" wrapText="1"/>
    </xf>
    <xf numFmtId="0" fontId="12" fillId="0" borderId="49" xfId="0" applyFont="1" applyBorder="1" applyAlignment="1">
      <alignment horizontal="right" vertical="center" wrapText="1"/>
    </xf>
    <xf numFmtId="0" fontId="12" fillId="0" borderId="58" xfId="0" applyFont="1" applyBorder="1" applyAlignment="1">
      <alignment horizontal="right" vertical="center" wrapText="1"/>
    </xf>
    <xf numFmtId="0" fontId="12" fillId="0" borderId="48" xfId="0" applyFont="1" applyBorder="1" applyAlignment="1">
      <alignment horizontal="right" vertical="center" wrapText="1"/>
    </xf>
    <xf numFmtId="0" fontId="12" fillId="0" borderId="59" xfId="0" applyFont="1" applyBorder="1" applyAlignment="1">
      <alignment horizontal="right" vertical="center" wrapText="1"/>
    </xf>
    <xf numFmtId="0" fontId="12" fillId="0" borderId="52" xfId="0" applyFont="1" applyBorder="1" applyAlignment="1">
      <alignment horizontal="right" vertical="center" wrapText="1"/>
    </xf>
    <xf numFmtId="0" fontId="29" fillId="3" borderId="0" xfId="1" applyNumberFormat="1" applyFont="1" applyFill="1" applyBorder="1" applyAlignment="1" applyProtection="1">
      <alignment horizontal="left" wrapText="1"/>
    </xf>
    <xf numFmtId="0" fontId="29" fillId="3" borderId="0" xfId="1" applyNumberFormat="1" applyFont="1" applyFill="1" applyBorder="1" applyAlignment="1" applyProtection="1">
      <alignment horizontal="left" vertical="center"/>
    </xf>
    <xf numFmtId="0" fontId="20" fillId="0" borderId="35" xfId="0" applyFont="1" applyBorder="1" applyAlignment="1">
      <alignment horizontal="left" vertical="center" indent="1"/>
    </xf>
    <xf numFmtId="0" fontId="20" fillId="0" borderId="37" xfId="0" applyFont="1" applyBorder="1" applyAlignment="1">
      <alignment horizontal="left" vertical="center" indent="1"/>
    </xf>
    <xf numFmtId="0" fontId="20" fillId="0" borderId="74" xfId="0" applyFont="1" applyBorder="1" applyAlignment="1">
      <alignment horizontal="left" vertical="center" indent="1"/>
    </xf>
    <xf numFmtId="0" fontId="20" fillId="0" borderId="75" xfId="0" applyFont="1" applyBorder="1" applyAlignment="1">
      <alignment horizontal="left" vertical="center" indent="1"/>
    </xf>
    <xf numFmtId="0" fontId="0" fillId="0" borderId="10" xfId="0" applyBorder="1"/>
    <xf numFmtId="0" fontId="0" fillId="0" borderId="78" xfId="0" applyBorder="1"/>
    <xf numFmtId="0" fontId="0" fillId="0" borderId="11" xfId="0" applyBorder="1"/>
    <xf numFmtId="0" fontId="9" fillId="0" borderId="86" xfId="0" applyFont="1" applyBorder="1" applyAlignment="1">
      <alignment horizontal="left"/>
    </xf>
    <xf numFmtId="0" fontId="9" fillId="0" borderId="99" xfId="0" applyFont="1" applyBorder="1" applyAlignment="1">
      <alignment horizontal="left"/>
    </xf>
    <xf numFmtId="40" fontId="11" fillId="3" borderId="60" xfId="1" applyNumberFormat="1" applyFont="1" applyFill="1" applyBorder="1" applyAlignment="1" applyProtection="1">
      <alignment horizontal="right" vertical="center" indent="1"/>
    </xf>
    <xf numFmtId="40" fontId="11" fillId="3" borderId="84" xfId="1" applyNumberFormat="1" applyFont="1" applyFill="1" applyBorder="1" applyAlignment="1" applyProtection="1">
      <alignment horizontal="right" vertical="center" indent="1"/>
    </xf>
    <xf numFmtId="0" fontId="9" fillId="0" borderId="102" xfId="0" applyFont="1" applyBorder="1" applyAlignment="1">
      <alignment horizontal="left" indent="1"/>
    </xf>
    <xf numFmtId="0" fontId="9" fillId="0" borderId="103" xfId="0" applyFont="1" applyBorder="1" applyAlignment="1">
      <alignment horizontal="left" indent="1"/>
    </xf>
    <xf numFmtId="0" fontId="12" fillId="0" borderId="91" xfId="0" applyFont="1" applyBorder="1" applyAlignment="1">
      <alignment horizontal="center" vertical="center" wrapText="1"/>
    </xf>
    <xf numFmtId="0" fontId="12" fillId="0" borderId="36" xfId="0" applyFont="1" applyBorder="1" applyAlignment="1">
      <alignment horizontal="center" vertical="center" wrapText="1"/>
    </xf>
    <xf numFmtId="0" fontId="17" fillId="0" borderId="85" xfId="0" applyFont="1" applyBorder="1" applyAlignment="1">
      <alignment horizontal="right" indent="1"/>
    </xf>
    <xf numFmtId="40" fontId="11" fillId="3" borderId="105" xfId="1" applyNumberFormat="1" applyFont="1" applyFill="1" applyBorder="1" applyAlignment="1" applyProtection="1">
      <alignment horizontal="right" vertical="center" indent="1"/>
    </xf>
    <xf numFmtId="40" fontId="11" fillId="3" borderId="106" xfId="1" applyNumberFormat="1" applyFont="1" applyFill="1" applyBorder="1" applyAlignment="1" applyProtection="1">
      <alignment horizontal="right" vertical="center" indent="1"/>
    </xf>
    <xf numFmtId="0" fontId="12" fillId="0" borderId="87" xfId="0" applyFont="1" applyBorder="1" applyAlignment="1">
      <alignment horizontal="center" vertical="center"/>
    </xf>
    <xf numFmtId="0" fontId="12" fillId="0" borderId="90"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wrapText="1"/>
    </xf>
    <xf numFmtId="0" fontId="12" fillId="0" borderId="78" xfId="0" applyFont="1" applyBorder="1" applyAlignment="1">
      <alignment horizontal="center" vertical="center" wrapText="1"/>
    </xf>
    <xf numFmtId="0" fontId="9" fillId="0" borderId="79" xfId="0" applyFont="1" applyBorder="1" applyAlignment="1">
      <alignment horizontal="left" indent="1"/>
    </xf>
    <xf numFmtId="0" fontId="9" fillId="0" borderId="83" xfId="0" applyFont="1" applyBorder="1" applyAlignment="1">
      <alignment horizontal="left" indent="1"/>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40" fontId="11" fillId="0" borderId="60" xfId="1" applyNumberFormat="1" applyFont="1" applyFill="1" applyBorder="1" applyAlignment="1" applyProtection="1">
      <alignment horizontal="right" vertical="center" indent="1"/>
    </xf>
    <xf numFmtId="40" fontId="11" fillId="0" borderId="84" xfId="1" applyNumberFormat="1" applyFont="1" applyFill="1" applyBorder="1" applyAlignment="1" applyProtection="1">
      <alignment horizontal="right" vertical="center" indent="1"/>
    </xf>
    <xf numFmtId="40" fontId="11" fillId="3" borderId="109" xfId="1" applyNumberFormat="1" applyFont="1" applyFill="1" applyBorder="1" applyAlignment="1" applyProtection="1">
      <alignment horizontal="right" vertical="center" indent="1"/>
    </xf>
    <xf numFmtId="40" fontId="11" fillId="3" borderId="108" xfId="1" applyNumberFormat="1" applyFont="1" applyFill="1" applyBorder="1" applyAlignment="1" applyProtection="1">
      <alignment horizontal="right" vertical="center" indent="1"/>
    </xf>
    <xf numFmtId="0" fontId="9" fillId="0" borderId="86" xfId="0" applyFont="1" applyBorder="1" applyAlignment="1">
      <alignment horizontal="left" indent="1"/>
    </xf>
    <xf numFmtId="0" fontId="9" fillId="0" borderId="110" xfId="0" applyFont="1" applyBorder="1" applyAlignment="1">
      <alignment horizontal="left" indent="1"/>
    </xf>
    <xf numFmtId="0" fontId="12" fillId="0" borderId="79" xfId="0" applyFont="1" applyBorder="1" applyAlignment="1">
      <alignment horizontal="left" vertical="center" indent="2"/>
    </xf>
    <xf numFmtId="0" fontId="12" fillId="0" borderId="80" xfId="0" applyFont="1" applyBorder="1" applyAlignment="1">
      <alignment horizontal="left" vertical="center" indent="2"/>
    </xf>
    <xf numFmtId="0" fontId="12" fillId="0" borderId="81" xfId="0" applyFont="1" applyBorder="1" applyAlignment="1">
      <alignment horizontal="left" vertical="center" indent="2"/>
    </xf>
    <xf numFmtId="0" fontId="12" fillId="0" borderId="82" xfId="0" applyFont="1" applyBorder="1" applyAlignment="1">
      <alignment horizontal="left" vertical="center" indent="2"/>
    </xf>
    <xf numFmtId="0" fontId="9" fillId="0" borderId="10" xfId="0" applyFont="1" applyBorder="1" applyAlignment="1">
      <alignment horizontal="left" indent="1"/>
    </xf>
    <xf numFmtId="0" fontId="9" fillId="0" borderId="78" xfId="0" applyFont="1" applyBorder="1" applyAlignment="1">
      <alignment horizontal="left" indent="1"/>
    </xf>
    <xf numFmtId="0" fontId="0" fillId="0" borderId="42" xfId="0" applyBorder="1" applyAlignment="1">
      <alignment horizontal="left" indent="1"/>
    </xf>
    <xf numFmtId="170" fontId="0" fillId="0" borderId="56" xfId="0" applyNumberFormat="1" applyBorder="1" applyAlignment="1">
      <alignment horizontal="left" indent="1"/>
    </xf>
    <xf numFmtId="0" fontId="12" fillId="0" borderId="95" xfId="0" applyFont="1" applyBorder="1" applyAlignment="1">
      <alignment horizontal="left" vertical="center" wrapText="1" indent="1"/>
    </xf>
    <xf numFmtId="0" fontId="12" fillId="0" borderId="62" xfId="0" applyFont="1" applyBorder="1" applyAlignment="1">
      <alignment horizontal="left" vertical="center" wrapText="1" indent="1"/>
    </xf>
    <xf numFmtId="0" fontId="12" fillId="0" borderId="36" xfId="0" applyFont="1" applyBorder="1" applyAlignment="1">
      <alignment horizontal="left" vertical="center" wrapText="1" indent="1"/>
    </xf>
    <xf numFmtId="0" fontId="12" fillId="0" borderId="29" xfId="0" applyFont="1" applyBorder="1" applyAlignment="1">
      <alignment horizontal="left" vertical="center" wrapText="1" indent="1"/>
    </xf>
    <xf numFmtId="0" fontId="12" fillId="0" borderId="96" xfId="0" applyFont="1" applyBorder="1" applyAlignment="1">
      <alignment horizontal="left" vertical="center" wrapText="1" indent="1"/>
    </xf>
    <xf numFmtId="0" fontId="12" fillId="0" borderId="61" xfId="0" applyFont="1" applyBorder="1" applyAlignment="1">
      <alignment horizontal="left" vertical="center" wrapText="1" indent="1"/>
    </xf>
    <xf numFmtId="0" fontId="17" fillId="0" borderId="32" xfId="0" applyFont="1" applyBorder="1" applyAlignment="1">
      <alignment horizontal="left" indent="1"/>
    </xf>
    <xf numFmtId="0" fontId="17" fillId="0" borderId="37" xfId="0" applyFont="1" applyBorder="1" applyAlignment="1">
      <alignment horizontal="left" indent="1"/>
    </xf>
    <xf numFmtId="0" fontId="12" fillId="0" borderId="26" xfId="0" applyFont="1" applyBorder="1" applyAlignment="1">
      <alignment horizontal="left" vertical="center" indent="2"/>
    </xf>
    <xf numFmtId="0" fontId="12" fillId="0" borderId="18" xfId="0" applyFont="1" applyBorder="1" applyAlignment="1">
      <alignment horizontal="left" vertical="center" indent="2"/>
    </xf>
    <xf numFmtId="0" fontId="12" fillId="0" borderId="16" xfId="0" applyFont="1" applyBorder="1" applyAlignment="1">
      <alignment horizontal="left" vertical="center" indent="2"/>
    </xf>
    <xf numFmtId="0" fontId="12" fillId="0" borderId="25" xfId="0" applyFont="1" applyBorder="1" applyAlignment="1">
      <alignment horizontal="left" vertical="center" indent="2"/>
    </xf>
    <xf numFmtId="0" fontId="12" fillId="0" borderId="17" xfId="0" applyFont="1" applyBorder="1" applyAlignment="1">
      <alignment horizontal="left" vertical="center" indent="2"/>
    </xf>
    <xf numFmtId="0" fontId="12" fillId="0" borderId="94" xfId="0" applyFont="1" applyBorder="1" applyAlignment="1">
      <alignment horizontal="left" vertical="center" indent="2"/>
    </xf>
    <xf numFmtId="40" fontId="11" fillId="0" borderId="63" xfId="0" applyNumberFormat="1" applyFont="1" applyBorder="1" applyAlignment="1">
      <alignment horizontal="right" vertical="center" indent="1"/>
    </xf>
    <xf numFmtId="40" fontId="11" fillId="0" borderId="5" xfId="0" applyNumberFormat="1" applyFont="1" applyBorder="1" applyAlignment="1">
      <alignment horizontal="right" vertical="center" indent="1"/>
    </xf>
    <xf numFmtId="40" fontId="11" fillId="0" borderId="97" xfId="0" applyNumberFormat="1" applyFont="1" applyBorder="1" applyAlignment="1">
      <alignment horizontal="right" vertical="center" indent="1"/>
    </xf>
    <xf numFmtId="0" fontId="11" fillId="0" borderId="7" xfId="0" applyFont="1" applyBorder="1" applyAlignment="1">
      <alignment horizontal="left" indent="1"/>
    </xf>
    <xf numFmtId="0" fontId="11" fillId="0" borderId="8" xfId="0" applyFont="1" applyBorder="1" applyAlignment="1">
      <alignment horizontal="left" indent="1"/>
    </xf>
    <xf numFmtId="0" fontId="11" fillId="0" borderId="9" xfId="0" applyFont="1" applyBorder="1" applyAlignment="1">
      <alignment horizontal="left" indent="1"/>
    </xf>
    <xf numFmtId="0" fontId="11" fillId="0" borderId="10" xfId="0" applyFont="1" applyBorder="1" applyAlignment="1">
      <alignment horizontal="left" indent="1"/>
    </xf>
    <xf numFmtId="0" fontId="11" fillId="0" borderId="0" xfId="0" applyFont="1" applyAlignment="1">
      <alignment horizontal="left" indent="1"/>
    </xf>
    <xf numFmtId="0" fontId="11" fillId="0" borderId="11" xfId="0" applyFont="1" applyBorder="1" applyAlignment="1">
      <alignment horizontal="left" indent="1"/>
    </xf>
    <xf numFmtId="0" fontId="14" fillId="3" borderId="10" xfId="0" applyFont="1" applyFill="1" applyBorder="1" applyAlignment="1" applyProtection="1">
      <alignment horizontal="left" vertical="top" wrapText="1" indent="2"/>
      <protection locked="0"/>
    </xf>
    <xf numFmtId="0" fontId="14" fillId="3" borderId="0" xfId="0" applyFont="1" applyFill="1" applyAlignment="1" applyProtection="1">
      <alignment horizontal="left" vertical="top" wrapText="1" indent="2"/>
      <protection locked="0"/>
    </xf>
    <xf numFmtId="0" fontId="14" fillId="3" borderId="11" xfId="0" applyFont="1" applyFill="1" applyBorder="1" applyAlignment="1" applyProtection="1">
      <alignment horizontal="left" vertical="top" wrapText="1" indent="2"/>
      <protection locked="0"/>
    </xf>
    <xf numFmtId="0" fontId="14" fillId="3" borderId="12" xfId="0" applyFont="1" applyFill="1" applyBorder="1" applyAlignment="1" applyProtection="1">
      <alignment horizontal="left" vertical="top" wrapText="1" indent="2"/>
      <protection locked="0"/>
    </xf>
    <xf numFmtId="0" fontId="14" fillId="3" borderId="13" xfId="0" applyFont="1" applyFill="1" applyBorder="1" applyAlignment="1" applyProtection="1">
      <alignment horizontal="left" vertical="top" wrapText="1" indent="2"/>
      <protection locked="0"/>
    </xf>
    <xf numFmtId="0" fontId="14" fillId="3" borderId="14" xfId="0" applyFont="1" applyFill="1" applyBorder="1" applyAlignment="1" applyProtection="1">
      <alignment horizontal="left" vertical="top" wrapText="1" indent="2"/>
      <protection locked="0"/>
    </xf>
    <xf numFmtId="0" fontId="9" fillId="7" borderId="54" xfId="0" applyFont="1" applyFill="1" applyBorder="1" applyAlignment="1">
      <alignment horizontal="left" vertical="top" indent="1"/>
    </xf>
    <xf numFmtId="0" fontId="9" fillId="7" borderId="42" xfId="0" applyFont="1" applyFill="1" applyBorder="1" applyAlignment="1">
      <alignment horizontal="left" vertical="top" indent="1"/>
    </xf>
    <xf numFmtId="0" fontId="9" fillId="7" borderId="0" xfId="0" applyFont="1" applyFill="1" applyAlignment="1">
      <alignment horizontal="left" vertical="top" indent="1"/>
    </xf>
    <xf numFmtId="0" fontId="9" fillId="7" borderId="27" xfId="0" applyFont="1" applyFill="1" applyBorder="1" applyAlignment="1">
      <alignment horizontal="left" vertical="top" indent="1"/>
    </xf>
    <xf numFmtId="0" fontId="9" fillId="7" borderId="55" xfId="0" applyFont="1" applyFill="1" applyBorder="1" applyAlignment="1">
      <alignment horizontal="left" vertical="top" indent="1"/>
    </xf>
    <xf numFmtId="0" fontId="9" fillId="7" borderId="56" xfId="0" applyFont="1" applyFill="1" applyBorder="1" applyAlignment="1">
      <alignment horizontal="left" vertical="top" indent="1"/>
    </xf>
    <xf numFmtId="40" fontId="11" fillId="0" borderId="24" xfId="1" applyNumberFormat="1" applyFont="1" applyBorder="1" applyAlignment="1" applyProtection="1">
      <alignment horizontal="right" vertical="center" indent="1"/>
    </xf>
    <xf numFmtId="40" fontId="11" fillId="0" borderId="44" xfId="1" applyNumberFormat="1" applyFont="1" applyBorder="1" applyAlignment="1" applyProtection="1">
      <alignment horizontal="right" vertical="center" indent="1"/>
    </xf>
    <xf numFmtId="0" fontId="42" fillId="0" borderId="32" xfId="0" applyFont="1" applyBorder="1" applyAlignment="1">
      <alignment horizontal="left" indent="1"/>
    </xf>
    <xf numFmtId="0" fontId="42" fillId="0" borderId="37" xfId="0" applyFont="1" applyBorder="1" applyAlignment="1">
      <alignment horizontal="left" indent="1"/>
    </xf>
    <xf numFmtId="0" fontId="11" fillId="4" borderId="23" xfId="0" applyFont="1" applyFill="1" applyBorder="1" applyAlignment="1">
      <alignment horizontal="center" vertical="center"/>
    </xf>
    <xf numFmtId="0" fontId="11" fillId="4" borderId="93"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94" xfId="0" applyFont="1" applyFill="1" applyBorder="1" applyAlignment="1">
      <alignment horizontal="center" vertical="center"/>
    </xf>
    <xf numFmtId="0" fontId="11" fillId="4" borderId="24"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5" fillId="4" borderId="62"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11" xfId="0" applyFont="1" applyFill="1" applyBorder="1" applyAlignment="1">
      <alignment horizontal="center" vertical="center" wrapText="1"/>
    </xf>
    <xf numFmtId="0" fontId="11" fillId="5" borderId="25" xfId="0" applyFont="1" applyFill="1" applyBorder="1" applyAlignment="1">
      <alignment horizontal="center"/>
    </xf>
    <xf numFmtId="0" fontId="11" fillId="5" borderId="17" xfId="0" applyFont="1" applyFill="1" applyBorder="1" applyAlignment="1">
      <alignment horizontal="center"/>
    </xf>
    <xf numFmtId="0" fontId="11" fillId="5" borderId="92" xfId="0" applyFont="1" applyFill="1" applyBorder="1" applyAlignment="1">
      <alignment horizontal="center"/>
    </xf>
    <xf numFmtId="0" fontId="15" fillId="4" borderId="62"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31" xfId="0" applyFont="1" applyFill="1" applyBorder="1" applyAlignment="1">
      <alignment horizontal="center" vertical="center"/>
    </xf>
    <xf numFmtId="0" fontId="8" fillId="4" borderId="31" xfId="0" applyFont="1" applyFill="1" applyBorder="1" applyAlignment="1">
      <alignment horizontal="center" vertical="center" wrapText="1"/>
    </xf>
    <xf numFmtId="166" fontId="15" fillId="4" borderId="62" xfId="0" applyNumberFormat="1" applyFont="1" applyFill="1" applyBorder="1" applyAlignment="1">
      <alignment horizontal="center" vertical="center" wrapText="1"/>
    </xf>
    <xf numFmtId="166" fontId="15" fillId="4" borderId="29" xfId="0" applyNumberFormat="1" applyFont="1" applyFill="1" applyBorder="1" applyAlignment="1">
      <alignment horizontal="center" vertical="center" wrapText="1"/>
    </xf>
    <xf numFmtId="166" fontId="15" fillId="4" borderId="31" xfId="0" applyNumberFormat="1" applyFont="1" applyFill="1" applyBorder="1" applyAlignment="1">
      <alignment horizontal="center" vertical="center" wrapText="1"/>
    </xf>
    <xf numFmtId="167" fontId="15" fillId="4" borderId="62" xfId="0" applyNumberFormat="1" applyFont="1" applyFill="1" applyBorder="1" applyAlignment="1">
      <alignment horizontal="center" vertical="center"/>
    </xf>
    <xf numFmtId="167" fontId="15" fillId="4" borderId="29" xfId="0" applyNumberFormat="1" applyFont="1" applyFill="1" applyBorder="1" applyAlignment="1">
      <alignment horizontal="center" vertical="center"/>
    </xf>
    <xf numFmtId="167" fontId="15" fillId="4" borderId="31" xfId="0" applyNumberFormat="1" applyFont="1" applyFill="1" applyBorder="1" applyAlignment="1">
      <alignment horizontal="center" vertical="center"/>
    </xf>
    <xf numFmtId="0" fontId="11" fillId="0" borderId="0" xfId="0" applyFont="1" applyAlignment="1">
      <alignment horizontal="center"/>
    </xf>
    <xf numFmtId="0" fontId="17" fillId="0" borderId="13" xfId="0" applyFont="1" applyBorder="1" applyAlignment="1">
      <alignment horizontal="right" indent="1"/>
    </xf>
    <xf numFmtId="0" fontId="12" fillId="0" borderId="54" xfId="0" applyFont="1" applyBorder="1" applyAlignment="1">
      <alignment horizontal="center" vertical="center"/>
    </xf>
    <xf numFmtId="0" fontId="12" fillId="0" borderId="104" xfId="0" applyFont="1" applyBorder="1" applyAlignment="1">
      <alignment horizontal="center" vertical="center"/>
    </xf>
    <xf numFmtId="0" fontId="9" fillId="0" borderId="54" xfId="0" applyFont="1" applyBorder="1" applyAlignment="1">
      <alignment horizontal="left" indent="1"/>
    </xf>
    <xf numFmtId="0" fontId="0" fillId="0" borderId="0" xfId="0"/>
    <xf numFmtId="0" fontId="9" fillId="0" borderId="107" xfId="0" applyFont="1" applyBorder="1" applyAlignment="1">
      <alignment horizontal="left" indent="1"/>
    </xf>
    <xf numFmtId="0" fontId="9" fillId="0" borderId="0" xfId="0" applyFont="1" applyAlignment="1">
      <alignment horizontal="left" indent="1"/>
    </xf>
    <xf numFmtId="0" fontId="12" fillId="0" borderId="10" xfId="0" applyFont="1" applyBorder="1" applyAlignment="1">
      <alignment horizontal="left" vertical="center" indent="2"/>
    </xf>
    <xf numFmtId="0" fontId="12" fillId="0" borderId="0" xfId="0" applyFont="1" applyAlignment="1">
      <alignment horizontal="left" vertical="center" indent="2"/>
    </xf>
    <xf numFmtId="0" fontId="12" fillId="0" borderId="37" xfId="0" applyFont="1" applyBorder="1" applyAlignment="1">
      <alignment horizontal="left" vertical="center" indent="2"/>
    </xf>
    <xf numFmtId="40" fontId="11" fillId="0" borderId="45" xfId="1" applyNumberFormat="1" applyFont="1" applyBorder="1" applyAlignment="1" applyProtection="1">
      <alignment horizontal="right" vertical="center" indent="1"/>
    </xf>
    <xf numFmtId="0" fontId="38" fillId="0" borderId="86" xfId="0" applyFont="1" applyBorder="1"/>
    <xf numFmtId="0" fontId="38" fillId="0" borderId="99" xfId="0" applyFont="1" applyBorder="1"/>
    <xf numFmtId="0" fontId="33" fillId="0" borderId="0" xfId="0" applyFont="1" applyAlignment="1">
      <alignment horizontal="center"/>
    </xf>
    <xf numFmtId="0" fontId="34" fillId="0" borderId="10" xfId="0" applyFont="1" applyBorder="1" applyAlignment="1">
      <alignment horizontal="center" wrapText="1"/>
    </xf>
    <xf numFmtId="0" fontId="34" fillId="0" borderId="0" xfId="0" applyFont="1" applyAlignment="1">
      <alignment horizontal="center" wrapText="1"/>
    </xf>
    <xf numFmtId="0" fontId="41" fillId="0" borderId="112" xfId="0" applyFont="1" applyBorder="1" applyAlignment="1">
      <alignment horizontal="center" vertical="center" wrapText="1"/>
    </xf>
    <xf numFmtId="0" fontId="41" fillId="0" borderId="113" xfId="0" applyFont="1" applyBorder="1" applyAlignment="1">
      <alignment horizontal="center" vertical="center" wrapText="1"/>
    </xf>
    <xf numFmtId="0" fontId="41" fillId="0" borderId="114" xfId="0" applyFont="1" applyBorder="1" applyAlignment="1">
      <alignment horizontal="center" vertical="center" wrapText="1"/>
    </xf>
    <xf numFmtId="0" fontId="0" fillId="7" borderId="0" xfId="0" applyFill="1" applyAlignment="1">
      <alignment horizontal="center" vertical="center" wrapText="1"/>
    </xf>
    <xf numFmtId="0" fontId="0" fillId="7" borderId="0" xfId="0" applyFill="1" applyAlignment="1">
      <alignment horizontal="center" vertical="center"/>
    </xf>
  </cellXfs>
  <cellStyles count="6">
    <cellStyle name="Comma" xfId="1" builtinId="3"/>
    <cellStyle name="Comma 2" xfId="2" xr:uid="{00000000-0005-0000-0000-000001000000}"/>
    <cellStyle name="Currency" xfId="5" builtinId="4"/>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323850</xdr:colOff>
      <xdr:row>8</xdr:row>
      <xdr:rowOff>104775</xdr:rowOff>
    </xdr:from>
    <xdr:to>
      <xdr:col>8</xdr:col>
      <xdr:colOff>830580</xdr:colOff>
      <xdr:row>17</xdr:row>
      <xdr:rowOff>182880</xdr:rowOff>
    </xdr:to>
    <xdr:pic>
      <xdr:nvPicPr>
        <xdr:cNvPr id="1155" name="Picture 1" descr="NMSEAL">
          <a:extLst>
            <a:ext uri="{FF2B5EF4-FFF2-40B4-BE49-F238E27FC236}">
              <a16:creationId xmlns:a16="http://schemas.microsoft.com/office/drawing/2014/main" id="{00000000-0008-0000-0000-00008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6625" y="2257425"/>
          <a:ext cx="3019425"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0</xdr:row>
      <xdr:rowOff>0</xdr:rowOff>
    </xdr:from>
    <xdr:to>
      <xdr:col>7</xdr:col>
      <xdr:colOff>847985</xdr:colOff>
      <xdr:row>4</xdr:row>
      <xdr:rowOff>2720</xdr:rowOff>
    </xdr:to>
    <xdr:pic>
      <xdr:nvPicPr>
        <xdr:cNvPr id="2" name="Picture 1" descr="http://nmdfa.state.nm.us/images/logo-small.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0"/>
          <a:ext cx="6381750" cy="847724"/>
        </a:xfrm>
        <a:prstGeom prst="rect">
          <a:avLst/>
        </a:prstGeom>
        <a:noFill/>
        <a:ln>
          <a:noFill/>
        </a:ln>
        <a:effectLst>
          <a:outerShdw blurRad="50800" dist="50800" dir="5400000" algn="ctr" rotWithShape="0">
            <a:srgbClr val="000000">
              <a:alpha val="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Sciacca, Lori, DFA" id="{AEE0A15E-3D28-4DFB-B55A-10B76A88189C}" userId="S::Lori.Sciacca@dfa.nm.gov::94e34107-0d87-4cc6-9ade-698134f9f26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8" dT="2026-05-20T13:31:13.84" personId="{AEE0A15E-3D28-4DFB-B55A-10B76A88189C}" id="{83D0682B-E0E6-4DC1-8721-CB565A2A205D}">
    <text>Pay period split between FY26 and FY27. 24 hours fall within FY27.</text>
  </threadedComment>
  <threadedComment ref="E34" dT="2026-05-20T13:25:30.14" personId="{AEE0A15E-3D28-4DFB-B55A-10B76A88189C}" id="{BD1FA14F-22DF-4B95-BB38-BB0B80BECDB4}">
    <text>Pay period split between FY27 and FY28. 64 hours fall within FY27.</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B1:M25"/>
  <sheetViews>
    <sheetView showGridLines="0" zoomScale="90" zoomScaleNormal="90" workbookViewId="0">
      <selection activeCell="D24" sqref="D24:G24"/>
    </sheetView>
  </sheetViews>
  <sheetFormatPr defaultColWidth="9.77734375" defaultRowHeight="15.75" x14ac:dyDescent="0.25"/>
  <cols>
    <col min="1" max="1" width="2.6640625" customWidth="1"/>
    <col min="2" max="2" width="2.77734375" customWidth="1"/>
    <col min="3" max="3" width="10.77734375" customWidth="1"/>
    <col min="5" max="5" width="10.77734375" customWidth="1"/>
    <col min="13" max="13" width="7.77734375" customWidth="1"/>
  </cols>
  <sheetData>
    <row r="1" spans="2:13" ht="16.5" thickBot="1" x14ac:dyDescent="0.3"/>
    <row r="2" spans="2:13" x14ac:dyDescent="0.25">
      <c r="B2" s="24" t="s">
        <v>0</v>
      </c>
      <c r="C2" s="25"/>
      <c r="D2" s="25"/>
      <c r="E2" s="25"/>
      <c r="F2" s="25"/>
      <c r="G2" s="25"/>
      <c r="H2" s="25"/>
      <c r="I2" s="25"/>
      <c r="J2" s="25"/>
      <c r="K2" s="25"/>
      <c r="L2" s="25"/>
      <c r="M2" s="26"/>
    </row>
    <row r="3" spans="2:13" x14ac:dyDescent="0.25">
      <c r="B3" s="27"/>
      <c r="M3" s="28"/>
    </row>
    <row r="4" spans="2:13" x14ac:dyDescent="0.25">
      <c r="B4" s="27"/>
      <c r="M4" s="28"/>
    </row>
    <row r="5" spans="2:13" x14ac:dyDescent="0.25">
      <c r="B5" s="27"/>
      <c r="M5" s="28"/>
    </row>
    <row r="6" spans="2:13" ht="30" x14ac:dyDescent="0.4">
      <c r="B6" s="255" t="s">
        <v>107</v>
      </c>
      <c r="C6" s="256"/>
      <c r="D6" s="256"/>
      <c r="E6" s="256"/>
      <c r="F6" s="256"/>
      <c r="G6" s="256"/>
      <c r="H6" s="256"/>
      <c r="I6" s="256"/>
      <c r="J6" s="256"/>
      <c r="K6" s="256"/>
      <c r="L6" s="256"/>
      <c r="M6" s="257"/>
    </row>
    <row r="7" spans="2:13" ht="30" x14ac:dyDescent="0.4">
      <c r="B7" s="255" t="s">
        <v>108</v>
      </c>
      <c r="C7" s="256"/>
      <c r="D7" s="256"/>
      <c r="E7" s="256"/>
      <c r="F7" s="256"/>
      <c r="G7" s="256"/>
      <c r="H7" s="256"/>
      <c r="I7" s="256"/>
      <c r="J7" s="256"/>
      <c r="K7" s="256"/>
      <c r="L7" s="256"/>
      <c r="M7" s="257"/>
    </row>
    <row r="8" spans="2:13" ht="30" x14ac:dyDescent="0.4">
      <c r="B8" s="252" t="s">
        <v>32</v>
      </c>
      <c r="C8" s="253"/>
      <c r="D8" s="253"/>
      <c r="E8" s="253"/>
      <c r="F8" s="253"/>
      <c r="G8" s="253"/>
      <c r="H8" s="253"/>
      <c r="I8" s="253"/>
      <c r="J8" s="253"/>
      <c r="K8" s="253"/>
      <c r="L8" s="253"/>
      <c r="M8" s="254"/>
    </row>
    <row r="9" spans="2:13" ht="30.75" x14ac:dyDescent="0.45">
      <c r="B9" s="29"/>
      <c r="C9" s="2"/>
      <c r="D9" s="2"/>
      <c r="E9" s="2"/>
      <c r="F9" s="2"/>
      <c r="G9" s="2"/>
      <c r="H9" s="2"/>
      <c r="I9" s="2"/>
      <c r="J9" s="2"/>
      <c r="K9" s="2"/>
      <c r="L9" s="2"/>
      <c r="M9" s="30"/>
    </row>
    <row r="10" spans="2:13" ht="30.75" x14ac:dyDescent="0.45">
      <c r="B10" s="29"/>
      <c r="C10" s="2"/>
      <c r="D10" s="2"/>
      <c r="E10" s="2"/>
      <c r="F10" s="2"/>
      <c r="G10" s="2"/>
      <c r="H10" s="2"/>
      <c r="I10" s="2"/>
      <c r="J10" s="2"/>
      <c r="K10" s="2"/>
      <c r="L10" s="2"/>
      <c r="M10" s="30"/>
    </row>
    <row r="11" spans="2:13" ht="30.75" x14ac:dyDescent="0.45">
      <c r="B11" s="29"/>
      <c r="C11" s="2"/>
      <c r="D11" s="2"/>
      <c r="E11" s="2"/>
      <c r="F11" s="2"/>
      <c r="G11" s="2"/>
      <c r="H11" s="2"/>
      <c r="I11" s="2"/>
      <c r="J11" s="2"/>
      <c r="K11" s="2"/>
      <c r="L11" s="2"/>
      <c r="M11" s="30"/>
    </row>
    <row r="12" spans="2:13" ht="30.75" x14ac:dyDescent="0.45">
      <c r="B12" s="27"/>
      <c r="C12" s="1"/>
      <c r="M12" s="28"/>
    </row>
    <row r="13" spans="2:13" ht="30.75" x14ac:dyDescent="0.45">
      <c r="B13" s="27"/>
      <c r="C13" s="1"/>
      <c r="M13" s="28"/>
    </row>
    <row r="14" spans="2:13" x14ac:dyDescent="0.25">
      <c r="B14" s="27"/>
      <c r="M14" s="28"/>
    </row>
    <row r="15" spans="2:13" ht="30.75" x14ac:dyDescent="0.45">
      <c r="B15" s="27"/>
      <c r="C15" s="1"/>
      <c r="E15" s="1" t="s">
        <v>0</v>
      </c>
      <c r="G15" s="1" t="s">
        <v>0</v>
      </c>
      <c r="H15" s="1" t="s">
        <v>0</v>
      </c>
      <c r="M15" s="28"/>
    </row>
    <row r="16" spans="2:13" ht="30.75" x14ac:dyDescent="0.45">
      <c r="B16" s="27"/>
      <c r="C16" s="1"/>
      <c r="M16" s="28"/>
    </row>
    <row r="17" spans="2:13" x14ac:dyDescent="0.25">
      <c r="B17" s="27"/>
      <c r="M17" s="28"/>
    </row>
    <row r="18" spans="2:13" x14ac:dyDescent="0.25">
      <c r="B18" s="27"/>
      <c r="M18" s="28"/>
    </row>
    <row r="19" spans="2:13" ht="30" x14ac:dyDescent="0.4">
      <c r="B19" s="252" t="s">
        <v>282</v>
      </c>
      <c r="C19" s="253"/>
      <c r="D19" s="253"/>
      <c r="E19" s="253"/>
      <c r="F19" s="253"/>
      <c r="G19" s="253"/>
      <c r="H19" s="253"/>
      <c r="I19" s="253"/>
      <c r="J19" s="253"/>
      <c r="K19" s="253"/>
      <c r="L19" s="253"/>
      <c r="M19" s="254"/>
    </row>
    <row r="20" spans="2:13" ht="20.25" x14ac:dyDescent="0.3">
      <c r="B20" s="249" t="s">
        <v>257</v>
      </c>
      <c r="C20" s="250"/>
      <c r="D20" s="250"/>
      <c r="E20" s="250"/>
      <c r="F20" s="250"/>
      <c r="G20" s="250"/>
      <c r="H20" s="250"/>
      <c r="I20" s="250"/>
      <c r="J20" s="250"/>
      <c r="K20" s="250"/>
      <c r="L20" s="250"/>
      <c r="M20" s="251"/>
    </row>
    <row r="21" spans="2:13" x14ac:dyDescent="0.25">
      <c r="B21" s="27"/>
      <c r="M21" s="28"/>
    </row>
    <row r="22" spans="2:13" x14ac:dyDescent="0.25">
      <c r="B22" s="34"/>
      <c r="C22" s="149" t="s">
        <v>112</v>
      </c>
      <c r="D22" s="245" t="s">
        <v>109</v>
      </c>
      <c r="E22" s="245"/>
      <c r="F22" s="245"/>
      <c r="G22" s="246"/>
      <c r="H22" s="3"/>
      <c r="I22" s="3"/>
      <c r="J22" s="3"/>
      <c r="K22" s="3"/>
      <c r="L22" s="3"/>
      <c r="M22" s="35"/>
    </row>
    <row r="23" spans="2:13" x14ac:dyDescent="0.25">
      <c r="B23" s="34"/>
      <c r="C23" s="150" t="s">
        <v>111</v>
      </c>
      <c r="D23" s="258" t="s">
        <v>110</v>
      </c>
      <c r="E23" s="258"/>
      <c r="F23" s="258"/>
      <c r="G23" s="259"/>
      <c r="H23" s="3"/>
      <c r="I23" s="3"/>
      <c r="J23" s="3"/>
      <c r="K23" s="3"/>
      <c r="L23" s="3"/>
      <c r="M23" s="35"/>
    </row>
    <row r="24" spans="2:13" x14ac:dyDescent="0.25">
      <c r="B24" s="34"/>
      <c r="C24" s="151" t="s">
        <v>113</v>
      </c>
      <c r="D24" s="247">
        <f ca="1">NOW()</f>
        <v>46182.581871759263</v>
      </c>
      <c r="E24" s="247"/>
      <c r="F24" s="247"/>
      <c r="G24" s="248"/>
      <c r="H24" s="3"/>
      <c r="I24" s="3"/>
      <c r="J24" s="3"/>
      <c r="K24" s="3"/>
      <c r="L24" s="3"/>
      <c r="M24" s="35"/>
    </row>
    <row r="25" spans="2:13" ht="16.5" thickBot="1" x14ac:dyDescent="0.3">
      <c r="B25" s="31"/>
      <c r="C25" s="32"/>
      <c r="D25" s="32"/>
      <c r="E25" s="32"/>
      <c r="F25" s="32"/>
      <c r="G25" s="32"/>
      <c r="H25" s="32"/>
      <c r="I25" s="32"/>
      <c r="J25" s="32"/>
      <c r="K25" s="32"/>
      <c r="L25" s="32"/>
      <c r="M25" s="33"/>
    </row>
  </sheetData>
  <mergeCells count="8">
    <mergeCell ref="D22:G22"/>
    <mergeCell ref="D24:G24"/>
    <mergeCell ref="B20:M20"/>
    <mergeCell ref="B19:M19"/>
    <mergeCell ref="B6:M6"/>
    <mergeCell ref="B8:M8"/>
    <mergeCell ref="B7:M7"/>
    <mergeCell ref="D23:G23"/>
  </mergeCells>
  <phoneticPr fontId="0" type="noConversion"/>
  <printOptions horizontalCentered="1" verticalCentered="1"/>
  <pageMargins left="0.25" right="0.25" top="0.75" bottom="0.75" header="0.3" footer="0.3"/>
  <pageSetup scale="99" orientation="landscape" r:id="rId1"/>
  <headerFooter alignWithMargins="0">
    <oddFooter>&amp;R&amp;P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21">
    <pageSetUpPr fitToPage="1"/>
  </sheetPr>
  <dimension ref="B2:AD101"/>
  <sheetViews>
    <sheetView zoomScale="80" zoomScaleNormal="80" workbookViewId="0">
      <selection activeCell="L23" sqref="L23"/>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0" width="9.77734375" style="3" customWidth="1"/>
    <col min="31" max="16384" width="9.77734375" style="3"/>
  </cols>
  <sheetData>
    <row r="2" spans="2:30" ht="15.75" x14ac:dyDescent="0.25">
      <c r="B2" s="427" t="str">
        <f>+Cover!B6</f>
        <v>Business Unit Number and Agency Name</v>
      </c>
      <c r="C2" s="427"/>
      <c r="D2" s="427"/>
      <c r="E2" s="427"/>
      <c r="F2" s="427"/>
      <c r="G2" s="427"/>
      <c r="H2" s="427"/>
      <c r="I2" s="427"/>
      <c r="J2" s="427"/>
      <c r="K2" s="427"/>
      <c r="L2" s="427"/>
      <c r="M2" s="427"/>
      <c r="N2" s="427"/>
      <c r="O2" s="427"/>
      <c r="P2" s="427"/>
      <c r="Q2" s="427"/>
      <c r="R2" s="427"/>
      <c r="S2" s="427"/>
      <c r="T2" s="427"/>
      <c r="U2" s="4">
        <f ca="1">NOW()</f>
        <v>46182.581871875002</v>
      </c>
    </row>
    <row r="3" spans="2:30" ht="15.75" x14ac:dyDescent="0.25">
      <c r="B3" s="427" t="str">
        <f>Cover!B20</f>
        <v>Based on NMS Budget Vs Actuals Report by Pcode dated MM/DD/YYYY</v>
      </c>
      <c r="C3" s="427"/>
      <c r="D3" s="427"/>
      <c r="E3" s="427"/>
      <c r="F3" s="427"/>
      <c r="G3" s="427"/>
      <c r="H3" s="427"/>
      <c r="I3" s="427"/>
      <c r="J3" s="427"/>
      <c r="K3" s="427"/>
      <c r="L3" s="427"/>
      <c r="M3" s="427"/>
      <c r="N3" s="427"/>
      <c r="O3" s="427"/>
      <c r="P3" s="427"/>
      <c r="Q3" s="427"/>
      <c r="R3" s="427"/>
      <c r="S3" s="427"/>
      <c r="T3" s="427"/>
      <c r="U3" s="5">
        <f ca="1">NOW()</f>
        <v>46182.581871875002</v>
      </c>
    </row>
    <row r="4" spans="2:30" ht="15.75" x14ac:dyDescent="0.25">
      <c r="B4" s="268" t="str">
        <f>Cover!B7</f>
        <v>Pcode Number and Program Name</v>
      </c>
      <c r="C4" s="268"/>
      <c r="D4" s="268"/>
      <c r="E4" s="268"/>
      <c r="F4" s="268"/>
      <c r="G4" s="268"/>
      <c r="H4" s="268"/>
      <c r="I4" s="268"/>
      <c r="J4" s="268"/>
      <c r="K4" s="268"/>
      <c r="L4" s="268"/>
      <c r="M4" s="268"/>
      <c r="N4" s="268"/>
      <c r="O4" s="268"/>
      <c r="P4" s="268"/>
      <c r="Q4" s="268"/>
      <c r="R4" s="268"/>
      <c r="S4" s="268"/>
      <c r="T4" s="268"/>
      <c r="U4" s="80"/>
      <c r="V4" s="43"/>
    </row>
    <row r="5" spans="2:30" ht="15.75" x14ac:dyDescent="0.25">
      <c r="B5" s="427" t="str">
        <f>Cover!B19</f>
        <v>FY27</v>
      </c>
      <c r="C5" s="427"/>
      <c r="D5" s="427"/>
      <c r="E5" s="427"/>
      <c r="F5" s="427"/>
      <c r="G5" s="427"/>
      <c r="H5" s="427"/>
      <c r="I5" s="427"/>
      <c r="J5" s="427"/>
      <c r="K5" s="427"/>
      <c r="L5" s="427"/>
      <c r="M5" s="427"/>
      <c r="N5" s="427"/>
      <c r="O5" s="427"/>
      <c r="P5" s="427"/>
      <c r="Q5" s="427"/>
      <c r="R5" s="427"/>
      <c r="S5" s="427"/>
      <c r="T5" s="427"/>
      <c r="U5" s="45"/>
      <c r="V5" s="43"/>
    </row>
    <row r="6" spans="2:30" ht="15.75" x14ac:dyDescent="0.25">
      <c r="B6" s="45" t="s">
        <v>138</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428" t="str">
        <f ca="1">CELL("filename")</f>
        <v>Q:\Simon\Projections\[FY27-Budget-Projections-Template 5.29.26.xlsx]Cover</v>
      </c>
      <c r="S7" s="428"/>
      <c r="T7" s="428"/>
      <c r="U7" s="428"/>
    </row>
    <row r="8" spans="2:30" ht="16.149999999999999" customHeight="1" x14ac:dyDescent="0.2">
      <c r="B8" s="421" t="s">
        <v>60</v>
      </c>
      <c r="C8" s="424" t="s">
        <v>24</v>
      </c>
      <c r="D8" s="417" t="s">
        <v>25</v>
      </c>
      <c r="E8" s="405" t="s">
        <v>98</v>
      </c>
      <c r="F8" s="417" t="s">
        <v>26</v>
      </c>
      <c r="G8" s="417" t="s">
        <v>27</v>
      </c>
      <c r="H8" s="275" t="s">
        <v>259</v>
      </c>
      <c r="I8" s="275" t="s">
        <v>99</v>
      </c>
      <c r="J8" s="275" t="s">
        <v>104</v>
      </c>
      <c r="K8" s="405" t="s">
        <v>100</v>
      </c>
      <c r="L8" s="405" t="s">
        <v>303</v>
      </c>
      <c r="M8" s="405" t="s">
        <v>284</v>
      </c>
      <c r="N8" s="405" t="s">
        <v>285</v>
      </c>
      <c r="O8" s="405" t="s">
        <v>286</v>
      </c>
      <c r="P8" s="405" t="s">
        <v>101</v>
      </c>
      <c r="Q8" s="43"/>
      <c r="R8" s="408" t="s">
        <v>260</v>
      </c>
      <c r="S8" s="409"/>
      <c r="T8" s="409"/>
      <c r="U8" s="410"/>
      <c r="V8" s="43"/>
    </row>
    <row r="9" spans="2:30" ht="31.9" customHeight="1" x14ac:dyDescent="0.2">
      <c r="B9" s="422"/>
      <c r="C9" s="425"/>
      <c r="D9" s="418"/>
      <c r="E9" s="406"/>
      <c r="F9" s="418"/>
      <c r="G9" s="418"/>
      <c r="H9" s="276"/>
      <c r="I9" s="276"/>
      <c r="J9" s="276"/>
      <c r="K9" s="406"/>
      <c r="L9" s="406"/>
      <c r="M9" s="406"/>
      <c r="N9" s="406"/>
      <c r="O9" s="406"/>
      <c r="P9" s="406"/>
      <c r="Q9" s="43"/>
      <c r="R9" s="411"/>
      <c r="S9" s="412"/>
      <c r="T9" s="412"/>
      <c r="U9" s="413"/>
      <c r="V9" s="43"/>
    </row>
    <row r="10" spans="2:30" ht="15.75" x14ac:dyDescent="0.25">
      <c r="B10" s="423"/>
      <c r="C10" s="426"/>
      <c r="D10" s="419"/>
      <c r="E10" s="407"/>
      <c r="F10" s="419"/>
      <c r="G10" s="419"/>
      <c r="H10" s="420"/>
      <c r="I10" s="420"/>
      <c r="J10" s="239" t="str">
        <f>Cover!B19</f>
        <v>FY27</v>
      </c>
      <c r="K10" s="240" t="str">
        <f>Cover!B19</f>
        <v>FY27</v>
      </c>
      <c r="L10" s="407"/>
      <c r="M10" s="407"/>
      <c r="N10" s="407"/>
      <c r="O10" s="407"/>
      <c r="P10" s="407"/>
      <c r="Q10" s="43"/>
      <c r="R10" s="414" t="str">
        <f>+Cover!B19</f>
        <v>FY27</v>
      </c>
      <c r="S10" s="415"/>
      <c r="T10" s="415"/>
      <c r="U10" s="416"/>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397" t="s">
        <v>28</v>
      </c>
      <c r="S11" s="399" t="s">
        <v>20</v>
      </c>
      <c r="T11" s="400"/>
      <c r="U11" s="403" t="s">
        <v>95</v>
      </c>
      <c r="V11" s="43"/>
      <c r="W11" s="99" t="s">
        <v>115</v>
      </c>
      <c r="X11" s="99" t="s">
        <v>116</v>
      </c>
      <c r="Y11" s="99" t="s">
        <v>117</v>
      </c>
      <c r="Z11" s="99" t="s">
        <v>118</v>
      </c>
      <c r="AA11" s="99" t="s">
        <v>119</v>
      </c>
      <c r="AD11" s="3" t="s">
        <v>116</v>
      </c>
    </row>
    <row r="12" spans="2:30" ht="15.6" customHeight="1" x14ac:dyDescent="0.2">
      <c r="B12" s="132"/>
      <c r="C12" s="133"/>
      <c r="D12" s="134"/>
      <c r="E12" s="134"/>
      <c r="F12" s="135"/>
      <c r="G12" s="134"/>
      <c r="H12" s="136"/>
      <c r="I12" s="90">
        <f>H12/2088</f>
        <v>0</v>
      </c>
      <c r="J12" s="139"/>
      <c r="K12" s="72">
        <f>+I12*J12</f>
        <v>0</v>
      </c>
      <c r="L12" s="124"/>
      <c r="M12" s="72">
        <f>+L12*(J12/80)</f>
        <v>0</v>
      </c>
      <c r="N12" s="125"/>
      <c r="O12" s="72">
        <f>ROUND(N12*((J12-8)/80),0)</f>
        <v>0</v>
      </c>
      <c r="P12" s="125"/>
      <c r="Q12" s="43"/>
      <c r="R12" s="398"/>
      <c r="S12" s="401"/>
      <c r="T12" s="402"/>
      <c r="U12" s="404"/>
      <c r="V12" s="43"/>
      <c r="W12" s="153">
        <f>IF(D12="Exempt",K12,0)</f>
        <v>0</v>
      </c>
      <c r="X12" s="153">
        <f>IF(D12="Term",K12,0)</f>
        <v>0</v>
      </c>
      <c r="Y12" s="153">
        <f>IF(D12="Perm F/T",K12,0)</f>
        <v>0</v>
      </c>
      <c r="Z12" s="153">
        <f>IF(D12="Perm P/T",K12,0)</f>
        <v>0</v>
      </c>
      <c r="AA12" s="153">
        <f>IF(D12="Temp",K12,0)</f>
        <v>0</v>
      </c>
      <c r="AD12" s="3" t="s">
        <v>117</v>
      </c>
    </row>
    <row r="13" spans="2:30" ht="15.75" x14ac:dyDescent="0.25">
      <c r="B13" s="132"/>
      <c r="C13" s="133"/>
      <c r="D13" s="134"/>
      <c r="E13" s="134"/>
      <c r="F13" s="135"/>
      <c r="G13" s="134"/>
      <c r="H13" s="136"/>
      <c r="I13" s="90">
        <f t="shared" ref="I13:I77" si="0">H13/2088</f>
        <v>0</v>
      </c>
      <c r="J13" s="139"/>
      <c r="K13" s="72">
        <f>+I13*J13</f>
        <v>0</v>
      </c>
      <c r="L13" s="124"/>
      <c r="M13" s="72">
        <f t="shared" ref="M13:M88" si="1">+L13*(J13/80)</f>
        <v>0</v>
      </c>
      <c r="N13" s="125"/>
      <c r="O13" s="72">
        <f t="shared" ref="O13:O77" si="2">ROUND(N13*((J13-8)/80),0)</f>
        <v>0</v>
      </c>
      <c r="P13" s="125"/>
      <c r="Q13" s="43"/>
      <c r="R13" s="58"/>
      <c r="S13" s="36"/>
      <c r="T13" s="37"/>
      <c r="U13" s="59"/>
      <c r="V13" s="43"/>
      <c r="W13" s="153">
        <f t="shared" ref="W13:W80" si="3">IF(D13="Exempt",K13,0)</f>
        <v>0</v>
      </c>
      <c r="X13" s="153">
        <f t="shared" ref="X13:X80" si="4">IF(D13="Term",K13,0)</f>
        <v>0</v>
      </c>
      <c r="Y13" s="153">
        <f t="shared" ref="Y13:Y80" si="5">IF(D13="Perm F/T",K13,0)</f>
        <v>0</v>
      </c>
      <c r="Z13" s="153">
        <f t="shared" ref="Z13:Z80" si="6">IF(D13="Perm P/T",K13,0)</f>
        <v>0</v>
      </c>
      <c r="AA13" s="153">
        <f t="shared" ref="AA13:AA80" si="7">IF(D13="Temp",K13,0)</f>
        <v>0</v>
      </c>
      <c r="AD13" s="3" t="s">
        <v>118</v>
      </c>
    </row>
    <row r="14" spans="2:30" x14ac:dyDescent="0.2">
      <c r="B14" s="132"/>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364" t="s">
        <v>64</v>
      </c>
      <c r="T14" s="365"/>
      <c r="U14" s="147">
        <f>W90</f>
        <v>0</v>
      </c>
      <c r="V14" s="43"/>
      <c r="W14" s="153">
        <f t="shared" si="3"/>
        <v>0</v>
      </c>
      <c r="X14" s="153">
        <f t="shared" si="4"/>
        <v>0</v>
      </c>
      <c r="Y14" s="153">
        <f t="shared" si="5"/>
        <v>0</v>
      </c>
      <c r="Z14" s="153">
        <f t="shared" si="6"/>
        <v>0</v>
      </c>
      <c r="AA14" s="153">
        <f t="shared" si="7"/>
        <v>0</v>
      </c>
      <c r="AD14" s="3" t="s">
        <v>119</v>
      </c>
    </row>
    <row r="15" spans="2:30" x14ac:dyDescent="0.2">
      <c r="B15" s="132"/>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364" t="s">
        <v>44</v>
      </c>
      <c r="T15" s="365"/>
      <c r="U15" s="147">
        <f>X90</f>
        <v>0</v>
      </c>
      <c r="V15" s="43"/>
      <c r="W15" s="153">
        <f t="shared" si="3"/>
        <v>0</v>
      </c>
      <c r="X15" s="153">
        <f t="shared" si="4"/>
        <v>0</v>
      </c>
      <c r="Y15" s="153">
        <f t="shared" si="5"/>
        <v>0</v>
      </c>
      <c r="Z15" s="153">
        <f t="shared" si="6"/>
        <v>0</v>
      </c>
      <c r="AA15" s="153">
        <f t="shared" si="7"/>
        <v>0</v>
      </c>
    </row>
    <row r="16" spans="2:30" x14ac:dyDescent="0.2">
      <c r="B16" s="138"/>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364" t="s">
        <v>65</v>
      </c>
      <c r="T16" s="365"/>
      <c r="U16" s="147">
        <f>Y90</f>
        <v>0</v>
      </c>
      <c r="V16" s="43"/>
      <c r="W16" s="153">
        <f t="shared" si="3"/>
        <v>0</v>
      </c>
      <c r="X16" s="153">
        <f t="shared" si="4"/>
        <v>0</v>
      </c>
      <c r="Y16" s="153">
        <f t="shared" si="5"/>
        <v>0</v>
      </c>
      <c r="Z16" s="153">
        <f t="shared" si="6"/>
        <v>0</v>
      </c>
      <c r="AA16" s="153">
        <f t="shared" si="7"/>
        <v>0</v>
      </c>
    </row>
    <row r="17" spans="2:27" ht="15.75" x14ac:dyDescent="0.25">
      <c r="B17" s="138"/>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364" t="s">
        <v>66</v>
      </c>
      <c r="T17" s="365"/>
      <c r="U17" s="154">
        <f>Z90</f>
        <v>0</v>
      </c>
      <c r="V17" s="43"/>
      <c r="W17" s="153">
        <f t="shared" si="3"/>
        <v>0</v>
      </c>
      <c r="X17" s="153">
        <f t="shared" si="4"/>
        <v>0</v>
      </c>
      <c r="Y17" s="153">
        <f t="shared" si="5"/>
        <v>0</v>
      </c>
      <c r="Z17" s="153">
        <f t="shared" si="6"/>
        <v>0</v>
      </c>
      <c r="AA17" s="153">
        <f t="shared" si="7"/>
        <v>0</v>
      </c>
    </row>
    <row r="18" spans="2:27" x14ac:dyDescent="0.2">
      <c r="B18" s="138"/>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364" t="s">
        <v>45</v>
      </c>
      <c r="T18" s="365"/>
      <c r="U18" s="154">
        <f>AA90</f>
        <v>0</v>
      </c>
      <c r="V18" s="43"/>
      <c r="W18" s="153">
        <f t="shared" si="3"/>
        <v>0</v>
      </c>
      <c r="X18" s="153">
        <f t="shared" si="4"/>
        <v>0</v>
      </c>
      <c r="Y18" s="153">
        <f t="shared" si="5"/>
        <v>0</v>
      </c>
      <c r="Z18" s="153">
        <f t="shared" si="6"/>
        <v>0</v>
      </c>
      <c r="AA18" s="153">
        <f t="shared" si="7"/>
        <v>0</v>
      </c>
    </row>
    <row r="19" spans="2:27" ht="15.75" x14ac:dyDescent="0.25">
      <c r="B19" s="138"/>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364" t="s">
        <v>46</v>
      </c>
      <c r="T19" s="365"/>
      <c r="U19" s="148"/>
      <c r="V19" s="43"/>
      <c r="W19" s="153">
        <f t="shared" si="3"/>
        <v>0</v>
      </c>
      <c r="X19" s="153">
        <f t="shared" si="4"/>
        <v>0</v>
      </c>
      <c r="Y19" s="153">
        <f t="shared" si="5"/>
        <v>0</v>
      </c>
      <c r="Z19" s="153">
        <f t="shared" si="6"/>
        <v>0</v>
      </c>
      <c r="AA19" s="153">
        <f t="shared" si="7"/>
        <v>0</v>
      </c>
    </row>
    <row r="20" spans="2:27" ht="15.75" x14ac:dyDescent="0.25">
      <c r="B20" s="138"/>
      <c r="C20" s="133"/>
      <c r="D20" s="134"/>
      <c r="E20" s="134"/>
      <c r="F20" s="135"/>
      <c r="G20" s="134"/>
      <c r="H20" s="136"/>
      <c r="I20" s="90">
        <f t="shared" si="0"/>
        <v>0</v>
      </c>
      <c r="J20" s="139"/>
      <c r="K20" s="72">
        <f t="shared" si="8"/>
        <v>0</v>
      </c>
      <c r="L20" s="124"/>
      <c r="M20" s="72">
        <f t="shared" si="1"/>
        <v>0</v>
      </c>
      <c r="N20" s="125"/>
      <c r="O20" s="72">
        <f t="shared" si="2"/>
        <v>0</v>
      </c>
      <c r="P20" s="125"/>
      <c r="Q20" s="45"/>
      <c r="R20" s="241">
        <v>520700</v>
      </c>
      <c r="S20" s="395" t="s">
        <v>304</v>
      </c>
      <c r="T20" s="396"/>
      <c r="U20" s="243">
        <f>O90</f>
        <v>0</v>
      </c>
      <c r="V20" s="43"/>
      <c r="W20" s="153">
        <f t="shared" si="3"/>
        <v>0</v>
      </c>
      <c r="X20" s="153">
        <f t="shared" si="4"/>
        <v>0</v>
      </c>
      <c r="Y20" s="153">
        <f t="shared" si="5"/>
        <v>0</v>
      </c>
      <c r="Z20" s="153">
        <f t="shared" si="6"/>
        <v>0</v>
      </c>
      <c r="AA20" s="153">
        <f t="shared" si="7"/>
        <v>0</v>
      </c>
    </row>
    <row r="21" spans="2:27" ht="15.75" x14ac:dyDescent="0.25">
      <c r="B21" s="138"/>
      <c r="C21" s="133"/>
      <c r="D21" s="134"/>
      <c r="E21" s="134"/>
      <c r="F21" s="135"/>
      <c r="G21" s="134"/>
      <c r="H21" s="136"/>
      <c r="I21" s="90">
        <f t="shared" si="0"/>
        <v>0</v>
      </c>
      <c r="J21" s="139"/>
      <c r="K21" s="72">
        <f t="shared" si="8"/>
        <v>0</v>
      </c>
      <c r="L21" s="124"/>
      <c r="M21" s="72">
        <f t="shared" si="1"/>
        <v>0</v>
      </c>
      <c r="N21" s="125"/>
      <c r="O21" s="72">
        <f t="shared" si="2"/>
        <v>0</v>
      </c>
      <c r="P21" s="125"/>
      <c r="Q21" s="45"/>
      <c r="R21" s="241">
        <v>520700</v>
      </c>
      <c r="S21" s="364" t="s">
        <v>305</v>
      </c>
      <c r="T21" s="365"/>
      <c r="U21" s="148"/>
      <c r="V21" s="43"/>
      <c r="W21" s="153">
        <f t="shared" si="3"/>
        <v>0</v>
      </c>
      <c r="X21" s="153">
        <f t="shared" si="4"/>
        <v>0</v>
      </c>
      <c r="Y21" s="153">
        <f t="shared" si="5"/>
        <v>0</v>
      </c>
      <c r="Z21" s="153">
        <f t="shared" si="6"/>
        <v>0</v>
      </c>
      <c r="AA21" s="153">
        <f t="shared" si="7"/>
        <v>0</v>
      </c>
    </row>
    <row r="22" spans="2:27" x14ac:dyDescent="0.2">
      <c r="B22" s="138"/>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364" t="s">
        <v>67</v>
      </c>
      <c r="T22" s="365"/>
      <c r="U22" s="148"/>
      <c r="V22" s="43"/>
      <c r="W22" s="153">
        <f t="shared" si="3"/>
        <v>0</v>
      </c>
      <c r="X22" s="153">
        <f t="shared" si="4"/>
        <v>0</v>
      </c>
      <c r="Y22" s="153">
        <f t="shared" si="5"/>
        <v>0</v>
      </c>
      <c r="Z22" s="153">
        <f t="shared" si="6"/>
        <v>0</v>
      </c>
      <c r="AA22" s="153">
        <f t="shared" si="7"/>
        <v>0</v>
      </c>
    </row>
    <row r="23" spans="2:27" x14ac:dyDescent="0.2">
      <c r="B23" s="138"/>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364" t="s">
        <v>47</v>
      </c>
      <c r="T23" s="365"/>
      <c r="U23" s="148"/>
      <c r="V23" s="43"/>
      <c r="W23" s="153">
        <f t="shared" si="3"/>
        <v>0</v>
      </c>
      <c r="X23" s="153">
        <f t="shared" si="4"/>
        <v>0</v>
      </c>
      <c r="Y23" s="153">
        <f t="shared" si="5"/>
        <v>0</v>
      </c>
      <c r="Z23" s="153">
        <f t="shared" si="6"/>
        <v>0</v>
      </c>
      <c r="AA23" s="153">
        <f t="shared" si="7"/>
        <v>0</v>
      </c>
    </row>
    <row r="24" spans="2:27" x14ac:dyDescent="0.2">
      <c r="B24" s="138"/>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22"/>
      <c r="V24" s="43"/>
      <c r="W24" s="153">
        <f t="shared" ref="W24:W27" si="9">IF(D24="Exempt",K24,0)</f>
        <v>0</v>
      </c>
      <c r="X24" s="153">
        <f t="shared" ref="X24:X27" si="10">IF(D24="Term",K24,0)</f>
        <v>0</v>
      </c>
      <c r="Y24" s="153">
        <f t="shared" ref="Y24:Y27" si="11">IF(D24="Perm F/T",K24,0)</f>
        <v>0</v>
      </c>
      <c r="Z24" s="153">
        <f t="shared" ref="Z24:Z27" si="12">IF(D24="Perm P/T",K24,0)</f>
        <v>0</v>
      </c>
      <c r="AA24" s="153">
        <f t="shared" ref="AA24:AA27" si="13">IF(D24="Temp",K24,0)</f>
        <v>0</v>
      </c>
    </row>
    <row r="25" spans="2:27" x14ac:dyDescent="0.2">
      <c r="B25" s="138"/>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22"/>
      <c r="V25" s="43"/>
      <c r="W25" s="153">
        <f t="shared" si="9"/>
        <v>0</v>
      </c>
      <c r="X25" s="153">
        <f t="shared" si="10"/>
        <v>0</v>
      </c>
      <c r="Y25" s="153">
        <f t="shared" si="11"/>
        <v>0</v>
      </c>
      <c r="Z25" s="153">
        <f t="shared" si="12"/>
        <v>0</v>
      </c>
      <c r="AA25" s="153">
        <f t="shared" si="13"/>
        <v>0</v>
      </c>
    </row>
    <row r="26" spans="2:27" x14ac:dyDescent="0.2">
      <c r="B26" s="138"/>
      <c r="C26" s="133"/>
      <c r="D26" s="134"/>
      <c r="E26" s="134"/>
      <c r="F26" s="135"/>
      <c r="G26" s="134"/>
      <c r="H26" s="136"/>
      <c r="I26" s="90">
        <f t="shared" si="0"/>
        <v>0</v>
      </c>
      <c r="J26" s="139"/>
      <c r="K26" s="72">
        <f t="shared" si="8"/>
        <v>0</v>
      </c>
      <c r="L26" s="124"/>
      <c r="M26" s="72">
        <f t="shared" si="1"/>
        <v>0</v>
      </c>
      <c r="N26" s="125"/>
      <c r="O26" s="72">
        <f t="shared" si="2"/>
        <v>0</v>
      </c>
      <c r="P26" s="125"/>
      <c r="Q26" s="43"/>
      <c r="R26" s="212"/>
      <c r="S26" s="213"/>
      <c r="T26" s="213"/>
      <c r="U26" s="222"/>
      <c r="V26" s="43"/>
      <c r="W26" s="153">
        <f t="shared" si="9"/>
        <v>0</v>
      </c>
      <c r="X26" s="153">
        <f t="shared" si="10"/>
        <v>0</v>
      </c>
      <c r="Y26" s="153">
        <f t="shared" si="11"/>
        <v>0</v>
      </c>
      <c r="Z26" s="153">
        <f t="shared" si="12"/>
        <v>0</v>
      </c>
      <c r="AA26" s="153">
        <f t="shared" si="13"/>
        <v>0</v>
      </c>
    </row>
    <row r="27" spans="2:27" x14ac:dyDescent="0.2">
      <c r="B27" s="138"/>
      <c r="C27" s="133"/>
      <c r="D27" s="134"/>
      <c r="E27" s="134"/>
      <c r="F27" s="135"/>
      <c r="G27" s="137"/>
      <c r="H27" s="136"/>
      <c r="I27" s="90">
        <f t="shared" si="0"/>
        <v>0</v>
      </c>
      <c r="J27" s="139"/>
      <c r="K27" s="72">
        <f t="shared" si="8"/>
        <v>0</v>
      </c>
      <c r="L27" s="124"/>
      <c r="M27" s="72">
        <f t="shared" si="1"/>
        <v>0</v>
      </c>
      <c r="N27" s="125"/>
      <c r="O27" s="72">
        <f t="shared" si="2"/>
        <v>0</v>
      </c>
      <c r="P27" s="125"/>
      <c r="Q27" s="43"/>
      <c r="R27" s="219"/>
      <c r="S27" s="220"/>
      <c r="T27" s="220"/>
      <c r="U27" s="223"/>
      <c r="V27" s="43"/>
      <c r="W27" s="153">
        <f t="shared" si="9"/>
        <v>0</v>
      </c>
      <c r="X27" s="153">
        <f t="shared" si="10"/>
        <v>0</v>
      </c>
      <c r="Y27" s="153">
        <f t="shared" si="11"/>
        <v>0</v>
      </c>
      <c r="Z27" s="153">
        <f t="shared" si="12"/>
        <v>0</v>
      </c>
      <c r="AA27" s="153">
        <f t="shared" si="13"/>
        <v>0</v>
      </c>
    </row>
    <row r="28" spans="2:27" ht="16.149999999999999" customHeight="1" x14ac:dyDescent="0.25">
      <c r="B28" s="138"/>
      <c r="C28" s="133"/>
      <c r="D28" s="134"/>
      <c r="E28" s="134"/>
      <c r="F28" s="135"/>
      <c r="G28" s="134"/>
      <c r="H28" s="136"/>
      <c r="I28" s="90">
        <f t="shared" si="0"/>
        <v>0</v>
      </c>
      <c r="J28" s="139"/>
      <c r="K28" s="72">
        <f t="shared" si="8"/>
        <v>0</v>
      </c>
      <c r="L28" s="124"/>
      <c r="M28" s="72">
        <f t="shared" si="1"/>
        <v>0</v>
      </c>
      <c r="N28" s="125"/>
      <c r="O28" s="72">
        <f t="shared" si="2"/>
        <v>0</v>
      </c>
      <c r="P28" s="125"/>
      <c r="Q28" s="45"/>
      <c r="R28" s="435" t="s">
        <v>92</v>
      </c>
      <c r="S28" s="436"/>
      <c r="T28" s="437"/>
      <c r="U28" s="438">
        <f>SUM(U14:U26)</f>
        <v>0</v>
      </c>
      <c r="V28" s="45"/>
      <c r="W28" s="153">
        <f t="shared" si="3"/>
        <v>0</v>
      </c>
      <c r="X28" s="153">
        <f t="shared" si="4"/>
        <v>0</v>
      </c>
      <c r="Y28" s="153">
        <f t="shared" si="5"/>
        <v>0</v>
      </c>
      <c r="Z28" s="153">
        <f t="shared" si="6"/>
        <v>0</v>
      </c>
      <c r="AA28" s="153">
        <f t="shared" si="7"/>
        <v>0</v>
      </c>
    </row>
    <row r="29" spans="2:27" ht="15.75" x14ac:dyDescent="0.25">
      <c r="B29" s="138"/>
      <c r="C29" s="133"/>
      <c r="D29" s="134"/>
      <c r="E29" s="134"/>
      <c r="F29" s="135"/>
      <c r="G29" s="134"/>
      <c r="H29" s="136"/>
      <c r="I29" s="90">
        <f t="shared" si="0"/>
        <v>0</v>
      </c>
      <c r="J29" s="139"/>
      <c r="K29" s="72">
        <f t="shared" si="8"/>
        <v>0</v>
      </c>
      <c r="L29" s="124"/>
      <c r="M29" s="72">
        <f t="shared" si="1"/>
        <v>0</v>
      </c>
      <c r="N29" s="125"/>
      <c r="O29" s="72">
        <f t="shared" si="2"/>
        <v>0</v>
      </c>
      <c r="P29" s="125"/>
      <c r="Q29" s="45"/>
      <c r="R29" s="369"/>
      <c r="S29" s="370"/>
      <c r="T29" s="371"/>
      <c r="U29" s="394"/>
      <c r="V29" s="45"/>
      <c r="W29" s="153">
        <f t="shared" si="3"/>
        <v>0</v>
      </c>
      <c r="X29" s="153">
        <f t="shared" si="4"/>
        <v>0</v>
      </c>
      <c r="Y29" s="153">
        <f t="shared" si="5"/>
        <v>0</v>
      </c>
      <c r="Z29" s="153">
        <f t="shared" si="6"/>
        <v>0</v>
      </c>
      <c r="AA29" s="153">
        <f t="shared" si="7"/>
        <v>0</v>
      </c>
    </row>
    <row r="30" spans="2:27" ht="15.75" x14ac:dyDescent="0.25">
      <c r="B30" s="138"/>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8"/>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8"/>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(+U28-U19-U22-U21-U18)*0.1924</f>
        <v>0</v>
      </c>
      <c r="V32" s="43"/>
      <c r="W32" s="153">
        <f t="shared" si="3"/>
        <v>0</v>
      </c>
      <c r="X32" s="153">
        <f t="shared" si="4"/>
        <v>0</v>
      </c>
      <c r="Y32" s="153">
        <f t="shared" si="5"/>
        <v>0</v>
      </c>
      <c r="Z32" s="153">
        <f t="shared" si="6"/>
        <v>0</v>
      </c>
      <c r="AA32" s="153">
        <f t="shared" si="7"/>
        <v>0</v>
      </c>
    </row>
    <row r="33" spans="2:27" ht="15.75" x14ac:dyDescent="0.25">
      <c r="B33" s="138"/>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8"/>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8"/>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8"/>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8"/>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8"/>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8"/>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8"/>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8"/>
      <c r="C41" s="133"/>
      <c r="D41" s="134"/>
      <c r="E41" s="134"/>
      <c r="F41" s="135"/>
      <c r="G41" s="134"/>
      <c r="H41" s="136"/>
      <c r="I41" s="90">
        <f t="shared" si="0"/>
        <v>0</v>
      </c>
      <c r="J41" s="139"/>
      <c r="K41" s="72">
        <f t="shared" si="8"/>
        <v>0</v>
      </c>
      <c r="L41" s="124"/>
      <c r="M41" s="72">
        <f t="shared" si="1"/>
        <v>0</v>
      </c>
      <c r="N41" s="125"/>
      <c r="O41" s="72">
        <f t="shared" si="2"/>
        <v>0</v>
      </c>
      <c r="P41" s="125"/>
      <c r="Q41" s="45"/>
      <c r="R41" s="366" t="s">
        <v>96</v>
      </c>
      <c r="S41" s="367"/>
      <c r="T41" s="368"/>
      <c r="U41" s="393">
        <f>SUM(U31:U39)</f>
        <v>0</v>
      </c>
      <c r="V41" s="43"/>
      <c r="W41" s="153">
        <f t="shared" si="3"/>
        <v>0</v>
      </c>
      <c r="X41" s="153">
        <f t="shared" si="4"/>
        <v>0</v>
      </c>
      <c r="Y41" s="153">
        <f t="shared" si="5"/>
        <v>0</v>
      </c>
      <c r="Z41" s="153">
        <f t="shared" si="6"/>
        <v>0</v>
      </c>
      <c r="AA41" s="153">
        <f t="shared" si="7"/>
        <v>0</v>
      </c>
    </row>
    <row r="42" spans="2:27" ht="15.75" x14ac:dyDescent="0.25">
      <c r="B42" s="138"/>
      <c r="C42" s="133"/>
      <c r="D42" s="134"/>
      <c r="E42" s="134"/>
      <c r="F42" s="135"/>
      <c r="G42" s="134"/>
      <c r="H42" s="136"/>
      <c r="I42" s="90">
        <f t="shared" si="0"/>
        <v>0</v>
      </c>
      <c r="J42" s="139"/>
      <c r="K42" s="72">
        <f t="shared" si="8"/>
        <v>0</v>
      </c>
      <c r="L42" s="124"/>
      <c r="M42" s="72">
        <f t="shared" si="1"/>
        <v>0</v>
      </c>
      <c r="N42" s="125"/>
      <c r="O42" s="72">
        <f t="shared" si="2"/>
        <v>0</v>
      </c>
      <c r="P42" s="125"/>
      <c r="Q42" s="45"/>
      <c r="R42" s="369"/>
      <c r="S42" s="370"/>
      <c r="T42" s="371"/>
      <c r="U42" s="394"/>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58" t="s">
        <v>34</v>
      </c>
      <c r="S43" s="359"/>
      <c r="T43" s="359"/>
      <c r="U43" s="372">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60"/>
      <c r="S44" s="361"/>
      <c r="T44" s="361"/>
      <c r="U44" s="373"/>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62"/>
      <c r="S45" s="363"/>
      <c r="T45" s="363"/>
      <c r="U45" s="374"/>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375"/>
      <c r="S47" s="376"/>
      <c r="T47" s="377"/>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378" t="s">
        <v>30</v>
      </c>
      <c r="S48" s="379"/>
      <c r="T48" s="380"/>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381" t="s">
        <v>307</v>
      </c>
      <c r="S49" s="382"/>
      <c r="T49" s="383"/>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381"/>
      <c r="S50" s="382"/>
      <c r="T50" s="383"/>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84"/>
      <c r="S51" s="385"/>
      <c r="T51" s="386"/>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si="3"/>
        <v>0</v>
      </c>
      <c r="X77" s="153">
        <f t="shared" si="4"/>
        <v>0</v>
      </c>
      <c r="Y77" s="153">
        <f t="shared" si="5"/>
        <v>0</v>
      </c>
      <c r="Z77" s="153">
        <f t="shared" si="6"/>
        <v>0</v>
      </c>
      <c r="AA77" s="153">
        <f t="shared" si="7"/>
        <v>0</v>
      </c>
    </row>
    <row r="78" spans="2:27" x14ac:dyDescent="0.2">
      <c r="B78" s="132"/>
      <c r="C78" s="133"/>
      <c r="D78" s="134"/>
      <c r="E78" s="134"/>
      <c r="F78" s="135"/>
      <c r="G78" s="134"/>
      <c r="H78" s="136"/>
      <c r="I78" s="90">
        <f t="shared" ref="I78:I88" si="14">H78/2088</f>
        <v>0</v>
      </c>
      <c r="J78" s="139"/>
      <c r="K78" s="72">
        <f t="shared" si="8"/>
        <v>0</v>
      </c>
      <c r="L78" s="124"/>
      <c r="M78" s="72">
        <f t="shared" si="1"/>
        <v>0</v>
      </c>
      <c r="N78" s="125"/>
      <c r="O78" s="72">
        <f t="shared" ref="O78:O88" si="15">ROUND(N78*((J78-8)/80),0)</f>
        <v>0</v>
      </c>
      <c r="P78" s="125"/>
      <c r="Q78" s="43"/>
      <c r="U78" s="22"/>
      <c r="V78" s="43"/>
      <c r="W78" s="153">
        <f t="shared" si="3"/>
        <v>0</v>
      </c>
      <c r="X78" s="153">
        <f t="shared" si="4"/>
        <v>0</v>
      </c>
      <c r="Y78" s="153">
        <f t="shared" si="5"/>
        <v>0</v>
      </c>
      <c r="Z78" s="153">
        <f t="shared" si="6"/>
        <v>0</v>
      </c>
      <c r="AA78" s="153">
        <f t="shared" si="7"/>
        <v>0</v>
      </c>
    </row>
    <row r="79" spans="2:27" x14ac:dyDescent="0.2">
      <c r="B79" s="132"/>
      <c r="C79" s="133"/>
      <c r="D79" s="134"/>
      <c r="E79" s="134"/>
      <c r="F79" s="135"/>
      <c r="G79" s="134"/>
      <c r="H79" s="136"/>
      <c r="I79" s="90">
        <f t="shared" si="14"/>
        <v>0</v>
      </c>
      <c r="J79" s="139"/>
      <c r="K79" s="72">
        <f t="shared" si="8"/>
        <v>0</v>
      </c>
      <c r="L79" s="124"/>
      <c r="M79" s="72">
        <f t="shared" si="1"/>
        <v>0</v>
      </c>
      <c r="N79" s="125"/>
      <c r="O79" s="72">
        <f t="shared" si="15"/>
        <v>0</v>
      </c>
      <c r="P79" s="125"/>
      <c r="Q79" s="43"/>
      <c r="U79" s="22"/>
      <c r="V79" s="43"/>
      <c r="W79" s="153">
        <f t="shared" si="3"/>
        <v>0</v>
      </c>
      <c r="X79" s="153">
        <f t="shared" si="4"/>
        <v>0</v>
      </c>
      <c r="Y79" s="153">
        <f t="shared" si="5"/>
        <v>0</v>
      </c>
      <c r="Z79" s="153">
        <f t="shared" si="6"/>
        <v>0</v>
      </c>
      <c r="AA79" s="153">
        <f t="shared" si="7"/>
        <v>0</v>
      </c>
    </row>
    <row r="80" spans="2:27" x14ac:dyDescent="0.2">
      <c r="B80" s="132"/>
      <c r="C80" s="133"/>
      <c r="D80" s="134"/>
      <c r="E80" s="134"/>
      <c r="F80" s="135"/>
      <c r="G80" s="134"/>
      <c r="H80" s="136"/>
      <c r="I80" s="90">
        <f t="shared" si="14"/>
        <v>0</v>
      </c>
      <c r="J80" s="139"/>
      <c r="K80" s="72">
        <f t="shared" si="8"/>
        <v>0</v>
      </c>
      <c r="L80" s="124"/>
      <c r="M80" s="72">
        <f t="shared" si="1"/>
        <v>0</v>
      </c>
      <c r="N80" s="125"/>
      <c r="O80" s="72">
        <f t="shared" si="15"/>
        <v>0</v>
      </c>
      <c r="P80" s="125"/>
      <c r="Q80" s="43"/>
      <c r="U80" s="22"/>
      <c r="V80" s="43"/>
      <c r="W80" s="153">
        <f t="shared" si="3"/>
        <v>0</v>
      </c>
      <c r="X80" s="153">
        <f t="shared" si="4"/>
        <v>0</v>
      </c>
      <c r="Y80" s="153">
        <f t="shared" si="5"/>
        <v>0</v>
      </c>
      <c r="Z80" s="153">
        <f t="shared" si="6"/>
        <v>0</v>
      </c>
      <c r="AA80" s="153">
        <f t="shared" si="7"/>
        <v>0</v>
      </c>
    </row>
    <row r="81" spans="2:27" x14ac:dyDescent="0.2">
      <c r="B81" s="132"/>
      <c r="C81" s="133"/>
      <c r="D81" s="134"/>
      <c r="E81" s="134"/>
      <c r="F81" s="135"/>
      <c r="G81" s="134"/>
      <c r="H81" s="136"/>
      <c r="I81" s="90">
        <f t="shared" si="14"/>
        <v>0</v>
      </c>
      <c r="J81" s="139"/>
      <c r="K81" s="72">
        <f t="shared" si="8"/>
        <v>0</v>
      </c>
      <c r="L81" s="124"/>
      <c r="M81" s="72">
        <f t="shared" si="1"/>
        <v>0</v>
      </c>
      <c r="N81" s="125"/>
      <c r="O81" s="72">
        <f t="shared" si="15"/>
        <v>0</v>
      </c>
      <c r="P81" s="125"/>
      <c r="Q81" s="43"/>
      <c r="U81" s="22"/>
      <c r="V81" s="43"/>
      <c r="W81" s="153">
        <f t="shared" ref="W81:W88" si="16">IF(D81="Exempt",K81,0)</f>
        <v>0</v>
      </c>
      <c r="X81" s="153">
        <f t="shared" ref="X81:X88" si="17">IF(D81="Term",K81,0)</f>
        <v>0</v>
      </c>
      <c r="Y81" s="153">
        <f t="shared" ref="Y81:Y88" si="18">IF(D81="Perm F/T",K81,0)</f>
        <v>0</v>
      </c>
      <c r="Z81" s="153">
        <f t="shared" ref="Z81:Z88" si="19">IF(D81="Perm P/T",K81,0)</f>
        <v>0</v>
      </c>
      <c r="AA81" s="153">
        <f t="shared" ref="AA81:AA88" si="20">IF(D81="Temp",K81,0)</f>
        <v>0</v>
      </c>
    </row>
    <row r="82" spans="2:27" x14ac:dyDescent="0.2">
      <c r="B82" s="132"/>
      <c r="C82" s="133"/>
      <c r="D82" s="134"/>
      <c r="E82" s="134"/>
      <c r="F82" s="135"/>
      <c r="G82" s="134"/>
      <c r="H82" s="136"/>
      <c r="I82" s="90">
        <f t="shared" si="14"/>
        <v>0</v>
      </c>
      <c r="J82" s="139"/>
      <c r="K82" s="72">
        <f t="shared" si="8"/>
        <v>0</v>
      </c>
      <c r="L82" s="124"/>
      <c r="M82" s="72">
        <f t="shared" si="1"/>
        <v>0</v>
      </c>
      <c r="N82" s="125"/>
      <c r="O82" s="72">
        <f t="shared" si="15"/>
        <v>0</v>
      </c>
      <c r="P82" s="125"/>
      <c r="Q82" s="43"/>
      <c r="U82" s="22"/>
      <c r="V82" s="43"/>
      <c r="W82" s="153">
        <f t="shared" si="16"/>
        <v>0</v>
      </c>
      <c r="X82" s="153">
        <f t="shared" si="17"/>
        <v>0</v>
      </c>
      <c r="Y82" s="153">
        <f t="shared" si="18"/>
        <v>0</v>
      </c>
      <c r="Z82" s="153">
        <f t="shared" si="19"/>
        <v>0</v>
      </c>
      <c r="AA82" s="153">
        <f t="shared" si="20"/>
        <v>0</v>
      </c>
    </row>
    <row r="83" spans="2:27" x14ac:dyDescent="0.2">
      <c r="B83" s="132"/>
      <c r="C83" s="133"/>
      <c r="D83" s="134"/>
      <c r="E83" s="134"/>
      <c r="F83" s="135"/>
      <c r="G83" s="134"/>
      <c r="H83" s="136"/>
      <c r="I83" s="90">
        <f t="shared" si="14"/>
        <v>0</v>
      </c>
      <c r="J83" s="139"/>
      <c r="K83" s="72">
        <f t="shared" si="8"/>
        <v>0</v>
      </c>
      <c r="L83" s="124"/>
      <c r="M83" s="72">
        <f t="shared" si="1"/>
        <v>0</v>
      </c>
      <c r="N83" s="125"/>
      <c r="O83" s="72">
        <f t="shared" si="15"/>
        <v>0</v>
      </c>
      <c r="P83" s="125"/>
      <c r="Q83" s="43"/>
      <c r="R83" s="44"/>
      <c r="S83" s="43"/>
      <c r="T83" s="43"/>
      <c r="U83" s="22"/>
      <c r="V83" s="43"/>
      <c r="W83" s="153">
        <f t="shared" si="16"/>
        <v>0</v>
      </c>
      <c r="X83" s="153">
        <f t="shared" si="17"/>
        <v>0</v>
      </c>
      <c r="Y83" s="153">
        <f t="shared" si="18"/>
        <v>0</v>
      </c>
      <c r="Z83" s="153">
        <f t="shared" si="19"/>
        <v>0</v>
      </c>
      <c r="AA83" s="153">
        <f t="shared" si="20"/>
        <v>0</v>
      </c>
    </row>
    <row r="84" spans="2:27" x14ac:dyDescent="0.2">
      <c r="B84" s="132"/>
      <c r="C84" s="133"/>
      <c r="D84" s="134"/>
      <c r="E84" s="134"/>
      <c r="F84" s="135"/>
      <c r="G84" s="134"/>
      <c r="H84" s="136"/>
      <c r="I84" s="90">
        <f t="shared" si="14"/>
        <v>0</v>
      </c>
      <c r="J84" s="139"/>
      <c r="K84" s="72">
        <f t="shared" si="8"/>
        <v>0</v>
      </c>
      <c r="L84" s="124"/>
      <c r="M84" s="72">
        <f t="shared" si="1"/>
        <v>0</v>
      </c>
      <c r="N84" s="125"/>
      <c r="O84" s="72">
        <f t="shared" si="15"/>
        <v>0</v>
      </c>
      <c r="P84" s="125"/>
      <c r="Q84" s="43"/>
      <c r="R84" s="44"/>
      <c r="S84" s="43"/>
      <c r="T84" s="43"/>
      <c r="U84" s="22"/>
      <c r="V84" s="43"/>
      <c r="W84" s="153">
        <f t="shared" si="16"/>
        <v>0</v>
      </c>
      <c r="X84" s="153">
        <f t="shared" si="17"/>
        <v>0</v>
      </c>
      <c r="Y84" s="153">
        <f t="shared" si="18"/>
        <v>0</v>
      </c>
      <c r="Z84" s="153">
        <f t="shared" si="19"/>
        <v>0</v>
      </c>
      <c r="AA84" s="153">
        <f t="shared" si="20"/>
        <v>0</v>
      </c>
    </row>
    <row r="85" spans="2:27" x14ac:dyDescent="0.2">
      <c r="B85" s="132"/>
      <c r="C85" s="133"/>
      <c r="D85" s="134"/>
      <c r="E85" s="134"/>
      <c r="F85" s="135"/>
      <c r="G85" s="134"/>
      <c r="H85" s="136"/>
      <c r="I85" s="90">
        <f t="shared" si="14"/>
        <v>0</v>
      </c>
      <c r="J85" s="139"/>
      <c r="K85" s="72">
        <f t="shared" si="8"/>
        <v>0</v>
      </c>
      <c r="L85" s="124"/>
      <c r="M85" s="72">
        <f t="shared" si="1"/>
        <v>0</v>
      </c>
      <c r="N85" s="125"/>
      <c r="O85" s="72">
        <f t="shared" si="15"/>
        <v>0</v>
      </c>
      <c r="P85" s="125"/>
      <c r="Q85" s="43"/>
      <c r="R85" s="44"/>
      <c r="S85" s="43"/>
      <c r="T85" s="43"/>
      <c r="U85" s="22"/>
      <c r="V85" s="43"/>
      <c r="W85" s="153">
        <f t="shared" si="16"/>
        <v>0</v>
      </c>
      <c r="X85" s="153">
        <f t="shared" si="17"/>
        <v>0</v>
      </c>
      <c r="Y85" s="153">
        <f t="shared" si="18"/>
        <v>0</v>
      </c>
      <c r="Z85" s="153">
        <f t="shared" si="19"/>
        <v>0</v>
      </c>
      <c r="AA85" s="153">
        <f t="shared" si="20"/>
        <v>0</v>
      </c>
    </row>
    <row r="86" spans="2:27" x14ac:dyDescent="0.2">
      <c r="B86" s="132"/>
      <c r="C86" s="133"/>
      <c r="D86" s="134"/>
      <c r="E86" s="134"/>
      <c r="F86" s="135"/>
      <c r="G86" s="134"/>
      <c r="H86" s="136"/>
      <c r="I86" s="90">
        <f t="shared" si="14"/>
        <v>0</v>
      </c>
      <c r="J86" s="139"/>
      <c r="K86" s="72">
        <f t="shared" si="8"/>
        <v>0</v>
      </c>
      <c r="L86" s="124"/>
      <c r="M86" s="72">
        <f t="shared" si="1"/>
        <v>0</v>
      </c>
      <c r="N86" s="125"/>
      <c r="O86" s="72">
        <f t="shared" si="15"/>
        <v>0</v>
      </c>
      <c r="P86" s="125"/>
      <c r="Q86" s="43"/>
      <c r="R86" s="44"/>
      <c r="S86" s="43"/>
      <c r="T86" s="43"/>
      <c r="U86" s="22"/>
      <c r="V86" s="43"/>
      <c r="W86" s="153">
        <f t="shared" si="16"/>
        <v>0</v>
      </c>
      <c r="X86" s="153">
        <f t="shared" si="17"/>
        <v>0</v>
      </c>
      <c r="Y86" s="153">
        <f t="shared" si="18"/>
        <v>0</v>
      </c>
      <c r="Z86" s="153">
        <f t="shared" si="19"/>
        <v>0</v>
      </c>
      <c r="AA86" s="153">
        <f t="shared" si="20"/>
        <v>0</v>
      </c>
    </row>
    <row r="87" spans="2:27" x14ac:dyDescent="0.2">
      <c r="B87" s="132"/>
      <c r="C87" s="133"/>
      <c r="D87" s="134"/>
      <c r="E87" s="134"/>
      <c r="F87" s="135"/>
      <c r="G87" s="134"/>
      <c r="H87" s="136"/>
      <c r="I87" s="90">
        <f t="shared" si="14"/>
        <v>0</v>
      </c>
      <c r="J87" s="139"/>
      <c r="K87" s="72">
        <f t="shared" si="8"/>
        <v>0</v>
      </c>
      <c r="L87" s="124"/>
      <c r="M87" s="72">
        <f t="shared" si="1"/>
        <v>0</v>
      </c>
      <c r="N87" s="125"/>
      <c r="O87" s="72">
        <f t="shared" si="15"/>
        <v>0</v>
      </c>
      <c r="P87" s="125"/>
      <c r="Q87" s="43"/>
      <c r="R87" s="44"/>
      <c r="S87" s="43"/>
      <c r="T87" s="43"/>
      <c r="U87" s="22"/>
      <c r="V87" s="43"/>
      <c r="W87" s="153">
        <f t="shared" si="16"/>
        <v>0</v>
      </c>
      <c r="X87" s="153">
        <f t="shared" si="17"/>
        <v>0</v>
      </c>
      <c r="Y87" s="153">
        <f t="shared" si="18"/>
        <v>0</v>
      </c>
      <c r="Z87" s="153">
        <f t="shared" si="19"/>
        <v>0</v>
      </c>
      <c r="AA87" s="153">
        <f t="shared" si="20"/>
        <v>0</v>
      </c>
    </row>
    <row r="88" spans="2:27" x14ac:dyDescent="0.2">
      <c r="B88" s="132"/>
      <c r="C88" s="133"/>
      <c r="D88" s="134"/>
      <c r="E88" s="134"/>
      <c r="F88" s="135"/>
      <c r="G88" s="134"/>
      <c r="H88" s="136"/>
      <c r="I88" s="90">
        <f t="shared" si="14"/>
        <v>0</v>
      </c>
      <c r="J88" s="139"/>
      <c r="K88" s="72">
        <f t="shared" si="8"/>
        <v>0</v>
      </c>
      <c r="L88" s="124"/>
      <c r="M88" s="72">
        <f t="shared" si="1"/>
        <v>0</v>
      </c>
      <c r="N88" s="125"/>
      <c r="O88" s="72">
        <f t="shared" si="15"/>
        <v>0</v>
      </c>
      <c r="P88" s="125"/>
      <c r="Q88" s="43"/>
      <c r="R88" s="44"/>
      <c r="S88" s="43"/>
      <c r="T88" s="43"/>
      <c r="U88" s="22"/>
      <c r="V88" s="43"/>
      <c r="W88" s="153">
        <f t="shared" si="16"/>
        <v>0</v>
      </c>
      <c r="X88" s="153">
        <f t="shared" si="17"/>
        <v>0</v>
      </c>
      <c r="Y88" s="153">
        <f t="shared" si="18"/>
        <v>0</v>
      </c>
      <c r="Z88" s="153">
        <f t="shared" si="19"/>
        <v>0</v>
      </c>
      <c r="AA88" s="153">
        <f t="shared" si="20"/>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f>SUM(H12:H89)</f>
        <v>0</v>
      </c>
      <c r="I90" s="64"/>
      <c r="J90" s="65"/>
      <c r="K90" s="78">
        <f>SUM(K12:K89)</f>
        <v>0</v>
      </c>
      <c r="L90" s="78">
        <f>SUM(L12:L89)</f>
        <v>0</v>
      </c>
      <c r="M90" s="78">
        <f>SUM(M12:M89)</f>
        <v>0</v>
      </c>
      <c r="N90" s="78">
        <f t="shared" ref="N90:O90" si="21">SUM(N12:N89)</f>
        <v>0</v>
      </c>
      <c r="O90" s="78">
        <f t="shared" si="21"/>
        <v>0</v>
      </c>
      <c r="P90" s="78">
        <f>SUM(P11:P89)</f>
        <v>0</v>
      </c>
      <c r="Q90" s="43"/>
      <c r="R90" s="44"/>
      <c r="S90" s="43"/>
      <c r="T90" s="43"/>
      <c r="U90" s="22"/>
      <c r="V90" s="43"/>
      <c r="W90" s="153">
        <f t="shared" ref="W90:Z90" si="22">SUM(W12:W89)</f>
        <v>0</v>
      </c>
      <c r="X90" s="153">
        <f t="shared" si="22"/>
        <v>0</v>
      </c>
      <c r="Y90" s="153">
        <f t="shared" si="22"/>
        <v>0</v>
      </c>
      <c r="Z90" s="153">
        <f t="shared" si="22"/>
        <v>0</v>
      </c>
      <c r="AA90" s="153">
        <f>SUM(AA12:AA89)</f>
        <v>0</v>
      </c>
    </row>
    <row r="91" spans="2:27" ht="16.5" thickTop="1" x14ac:dyDescent="0.25">
      <c r="B91" s="43"/>
      <c r="C91" s="44"/>
      <c r="D91" s="43"/>
      <c r="E91" s="44"/>
      <c r="F91" s="43"/>
      <c r="G91" s="43"/>
      <c r="H91" s="98"/>
      <c r="I91" s="43"/>
      <c r="J91" s="44"/>
      <c r="K91" s="43"/>
      <c r="L91" s="38"/>
      <c r="M91" s="43"/>
      <c r="N91" s="43"/>
      <c r="O91" s="43"/>
      <c r="P91" s="43"/>
      <c r="Q91" s="43"/>
      <c r="R91" s="44"/>
      <c r="S91" s="45"/>
      <c r="T91" s="45"/>
      <c r="U91" s="16"/>
      <c r="V91" s="43"/>
    </row>
    <row r="93" spans="2:27" x14ac:dyDescent="0.2">
      <c r="B93" s="142" t="s">
        <v>29</v>
      </c>
      <c r="C93" s="387"/>
      <c r="D93" s="387"/>
      <c r="E93" s="387"/>
      <c r="F93" s="387"/>
      <c r="G93" s="387"/>
      <c r="H93" s="387"/>
      <c r="I93" s="387"/>
      <c r="J93" s="387"/>
      <c r="K93" s="387"/>
      <c r="L93" s="387"/>
      <c r="M93" s="387"/>
      <c r="N93" s="387"/>
      <c r="O93" s="387"/>
      <c r="P93" s="387"/>
      <c r="Q93" s="387"/>
      <c r="R93" s="387"/>
      <c r="S93" s="387"/>
      <c r="T93" s="388"/>
    </row>
    <row r="94" spans="2:27" ht="15.75" x14ac:dyDescent="0.25">
      <c r="B94" s="143"/>
      <c r="C94" s="389"/>
      <c r="D94" s="389"/>
      <c r="E94" s="389"/>
      <c r="F94" s="389"/>
      <c r="G94" s="389"/>
      <c r="H94" s="389"/>
      <c r="I94" s="389"/>
      <c r="J94" s="389"/>
      <c r="K94" s="389"/>
      <c r="L94" s="389"/>
      <c r="M94" s="389"/>
      <c r="N94" s="389"/>
      <c r="O94" s="389"/>
      <c r="P94" s="389"/>
      <c r="Q94" s="389"/>
      <c r="R94" s="389"/>
      <c r="S94" s="389"/>
      <c r="T94" s="390"/>
    </row>
    <row r="95" spans="2:27" ht="15.75" x14ac:dyDescent="0.25">
      <c r="B95" s="144"/>
      <c r="C95" s="389"/>
      <c r="D95" s="389"/>
      <c r="E95" s="389"/>
      <c r="F95" s="389"/>
      <c r="G95" s="389"/>
      <c r="H95" s="389"/>
      <c r="I95" s="389"/>
      <c r="J95" s="389"/>
      <c r="K95" s="389"/>
      <c r="L95" s="389"/>
      <c r="M95" s="389"/>
      <c r="N95" s="389"/>
      <c r="O95" s="389"/>
      <c r="P95" s="389"/>
      <c r="Q95" s="389"/>
      <c r="R95" s="389"/>
      <c r="S95" s="389"/>
      <c r="T95" s="390"/>
    </row>
    <row r="96" spans="2:27" ht="15.75" x14ac:dyDescent="0.25">
      <c r="B96" s="144"/>
      <c r="C96" s="389"/>
      <c r="D96" s="389"/>
      <c r="E96" s="389"/>
      <c r="F96" s="389"/>
      <c r="G96" s="389"/>
      <c r="H96" s="389"/>
      <c r="I96" s="389"/>
      <c r="J96" s="389"/>
      <c r="K96" s="389"/>
      <c r="L96" s="389"/>
      <c r="M96" s="389"/>
      <c r="N96" s="389"/>
      <c r="O96" s="389"/>
      <c r="P96" s="389"/>
      <c r="Q96" s="389"/>
      <c r="R96" s="389"/>
      <c r="S96" s="389"/>
      <c r="T96" s="390"/>
    </row>
    <row r="97" spans="2:20" x14ac:dyDescent="0.2">
      <c r="B97" s="63"/>
      <c r="C97" s="391"/>
      <c r="D97" s="391"/>
      <c r="E97" s="391"/>
      <c r="F97" s="391"/>
      <c r="G97" s="391"/>
      <c r="H97" s="391"/>
      <c r="I97" s="391"/>
      <c r="J97" s="391"/>
      <c r="K97" s="391"/>
      <c r="L97" s="391"/>
      <c r="M97" s="391"/>
      <c r="N97" s="391"/>
      <c r="O97" s="391"/>
      <c r="P97" s="391"/>
      <c r="Q97" s="391"/>
      <c r="R97" s="391"/>
      <c r="S97" s="391"/>
      <c r="T97" s="392"/>
    </row>
    <row r="99" spans="2:20" ht="15.75" x14ac:dyDescent="0.25">
      <c r="B99" s="149" t="s">
        <v>112</v>
      </c>
      <c r="C99" s="280" t="str">
        <f>Cover!D22</f>
        <v>Full Name</v>
      </c>
      <c r="D99" s="280"/>
      <c r="E99" s="280"/>
      <c r="F99" s="356"/>
    </row>
    <row r="100" spans="2:20" ht="16.149999999999999" customHeight="1" x14ac:dyDescent="0.2">
      <c r="B100" s="150" t="s">
        <v>111</v>
      </c>
      <c r="C100" s="302" t="str">
        <f>Cover!D23</f>
        <v>xxx-xxx-xxxx</v>
      </c>
      <c r="D100" s="302"/>
      <c r="E100" s="302"/>
      <c r="F100" s="303"/>
    </row>
    <row r="101" spans="2:20" ht="15.75" x14ac:dyDescent="0.25">
      <c r="B101" s="151" t="s">
        <v>113</v>
      </c>
      <c r="C101" s="282">
        <f ca="1">Cover!D24</f>
        <v>46182.581871759263</v>
      </c>
      <c r="D101" s="282"/>
      <c r="E101" s="282"/>
      <c r="F101" s="357"/>
    </row>
  </sheetData>
  <mergeCells count="48">
    <mergeCell ref="B2:T2"/>
    <mergeCell ref="B3:T3"/>
    <mergeCell ref="B4:T4"/>
    <mergeCell ref="B5:T5"/>
    <mergeCell ref="R7:U7"/>
    <mergeCell ref="B8:B10"/>
    <mergeCell ref="C8:C10"/>
    <mergeCell ref="D8:D10"/>
    <mergeCell ref="E8:E10"/>
    <mergeCell ref="F8:F10"/>
    <mergeCell ref="G8:G10"/>
    <mergeCell ref="H8:H10"/>
    <mergeCell ref="I8:I10"/>
    <mergeCell ref="J8:J9"/>
    <mergeCell ref="K8:K9"/>
    <mergeCell ref="L8:L10"/>
    <mergeCell ref="M8:M10"/>
    <mergeCell ref="P8:P10"/>
    <mergeCell ref="R8:U9"/>
    <mergeCell ref="R10:U10"/>
    <mergeCell ref="N8:N10"/>
    <mergeCell ref="O8:O10"/>
    <mergeCell ref="R11:R12"/>
    <mergeCell ref="S11:T12"/>
    <mergeCell ref="U11:U12"/>
    <mergeCell ref="S14:T14"/>
    <mergeCell ref="S15:T15"/>
    <mergeCell ref="U28:U29"/>
    <mergeCell ref="R41:T42"/>
    <mergeCell ref="U41:U42"/>
    <mergeCell ref="S16:T16"/>
    <mergeCell ref="S17:T17"/>
    <mergeCell ref="S18:T18"/>
    <mergeCell ref="S19:T19"/>
    <mergeCell ref="S20:T20"/>
    <mergeCell ref="S21:T21"/>
    <mergeCell ref="U43:U45"/>
    <mergeCell ref="R47:T47"/>
    <mergeCell ref="R48:T48"/>
    <mergeCell ref="R49:T51"/>
    <mergeCell ref="C93:T97"/>
    <mergeCell ref="C99:F99"/>
    <mergeCell ref="C100:F100"/>
    <mergeCell ref="C101:F101"/>
    <mergeCell ref="R43:T45"/>
    <mergeCell ref="S22:T22"/>
    <mergeCell ref="S23:T23"/>
    <mergeCell ref="R28:T29"/>
  </mergeCells>
  <dataValidations count="1">
    <dataValidation type="list" allowBlank="1" showInputMessage="1" showErrorMessage="1" sqref="D12:D88" xr:uid="{00000000-0002-0000-09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20">
    <pageSetUpPr fitToPage="1"/>
  </sheetPr>
  <dimension ref="B2:P200"/>
  <sheetViews>
    <sheetView showGridLines="0" zoomScale="70" zoomScaleNormal="70" workbookViewId="0">
      <pane xSplit="4" ySplit="1" topLeftCell="E2" activePane="bottomRight" state="frozen"/>
      <selection pane="topRight" activeCell="E1" sqref="E1"/>
      <selection pane="bottomLeft" activeCell="A13" sqref="A13"/>
      <selection pane="bottomRight" activeCell="E59" sqref="E59"/>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0" t="s">
        <v>123</v>
      </c>
      <c r="D2" s="8"/>
      <c r="E2" s="267" t="str">
        <f>+Cover!B6</f>
        <v>Business Unit Number and Agency Name</v>
      </c>
      <c r="F2" s="267"/>
      <c r="G2" s="267"/>
      <c r="H2" s="267"/>
      <c r="I2" s="267"/>
      <c r="J2" s="267"/>
      <c r="K2" s="267"/>
      <c r="L2" s="267"/>
      <c r="M2" s="267"/>
      <c r="N2" s="4">
        <f ca="1">NOW()</f>
        <v>46182.581871875002</v>
      </c>
      <c r="P2" s="100"/>
    </row>
    <row r="3" spans="2:16" ht="15.75" x14ac:dyDescent="0.25">
      <c r="D3" s="8"/>
      <c r="E3" s="267" t="str">
        <f>Cover!B20</f>
        <v>Based on NMS Budget Vs Actuals Report by Pcode dated MM/DD/YYYY</v>
      </c>
      <c r="F3" s="267"/>
      <c r="G3" s="267"/>
      <c r="H3" s="267"/>
      <c r="I3" s="267"/>
      <c r="J3" s="267"/>
      <c r="K3" s="267"/>
      <c r="L3" s="267"/>
      <c r="M3" s="267"/>
      <c r="N3" s="5">
        <f ca="1">NOW()</f>
        <v>46182.581871875002</v>
      </c>
      <c r="P3" s="100"/>
    </row>
    <row r="4" spans="2:16" ht="15.75" x14ac:dyDescent="0.25">
      <c r="D4" s="8"/>
      <c r="E4" s="268" t="str">
        <f>Cover!B7</f>
        <v>Pcode Number and Program Name</v>
      </c>
      <c r="F4" s="268"/>
      <c r="G4" s="268"/>
      <c r="H4" s="268"/>
      <c r="I4" s="268"/>
      <c r="J4" s="268"/>
      <c r="K4" s="268"/>
      <c r="L4" s="268"/>
      <c r="M4" s="268"/>
      <c r="P4" s="100"/>
    </row>
    <row r="5" spans="2:16" ht="15.75" x14ac:dyDescent="0.25">
      <c r="D5" s="8"/>
      <c r="E5" s="267" t="str">
        <f>Cover!B19</f>
        <v>FY27</v>
      </c>
      <c r="F5" s="267"/>
      <c r="G5" s="267"/>
      <c r="H5" s="267"/>
      <c r="I5" s="267"/>
      <c r="J5" s="267"/>
      <c r="K5" s="267"/>
      <c r="L5" s="267"/>
      <c r="M5" s="267"/>
      <c r="P5" s="100"/>
    </row>
    <row r="6" spans="2:16" ht="16.899999999999999" customHeight="1" thickBot="1" x14ac:dyDescent="0.25">
      <c r="K6" s="330" t="str">
        <f ca="1">CELL("filename")</f>
        <v>Q:\Simon\Projections\[FY27-Budget-Projections-Template 5.29.26.xlsx]Cover</v>
      </c>
      <c r="L6" s="330"/>
      <c r="M6" s="330"/>
      <c r="N6" s="330"/>
    </row>
    <row r="7" spans="2:16" ht="16.5" thickBot="1" x14ac:dyDescent="0.3">
      <c r="D7" s="8"/>
      <c r="E7" s="54" t="s">
        <v>1</v>
      </c>
      <c r="F7" s="55" t="s">
        <v>2</v>
      </c>
      <c r="G7" s="55" t="s">
        <v>3</v>
      </c>
      <c r="H7" s="55" t="s">
        <v>4</v>
      </c>
      <c r="I7" s="55" t="s">
        <v>5</v>
      </c>
      <c r="J7" s="55" t="s">
        <v>6</v>
      </c>
      <c r="K7" s="55" t="s">
        <v>7</v>
      </c>
      <c r="L7" s="55" t="s">
        <v>8</v>
      </c>
      <c r="M7" s="55" t="s">
        <v>9</v>
      </c>
      <c r="N7" s="56" t="s">
        <v>35</v>
      </c>
      <c r="P7" s="100"/>
    </row>
    <row r="8" spans="2: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2:16" ht="15.6" customHeight="1" x14ac:dyDescent="0.2">
      <c r="B9" s="300" t="s">
        <v>88</v>
      </c>
      <c r="C9" s="336"/>
      <c r="D9" s="328" t="s">
        <v>87</v>
      </c>
      <c r="E9" s="275" t="s">
        <v>80</v>
      </c>
      <c r="F9" s="275" t="s">
        <v>81</v>
      </c>
      <c r="G9" s="275" t="s">
        <v>82</v>
      </c>
      <c r="H9" s="275" t="s">
        <v>83</v>
      </c>
      <c r="I9" s="275" t="s">
        <v>89</v>
      </c>
      <c r="J9" s="275" t="s">
        <v>90</v>
      </c>
      <c r="K9" s="275" t="s">
        <v>84</v>
      </c>
      <c r="L9" s="275" t="s">
        <v>85</v>
      </c>
      <c r="M9" s="275" t="s">
        <v>105</v>
      </c>
      <c r="N9" s="304" t="s">
        <v>86</v>
      </c>
      <c r="P9" s="100"/>
    </row>
    <row r="10" spans="2:16" ht="16.149999999999999" customHeight="1" x14ac:dyDescent="0.2">
      <c r="B10" s="271"/>
      <c r="C10" s="337"/>
      <c r="D10" s="329"/>
      <c r="E10" s="276"/>
      <c r="F10" s="276"/>
      <c r="G10" s="276"/>
      <c r="H10" s="276"/>
      <c r="I10" s="276"/>
      <c r="J10" s="276"/>
      <c r="K10" s="276"/>
      <c r="L10" s="276"/>
      <c r="M10" s="276" t="s">
        <v>12</v>
      </c>
      <c r="N10" s="305"/>
    </row>
    <row r="11" spans="2:16" ht="16.149999999999999" customHeight="1" x14ac:dyDescent="0.2">
      <c r="B11" s="271"/>
      <c r="C11" s="337"/>
      <c r="D11" s="329"/>
      <c r="E11" s="276"/>
      <c r="F11" s="276"/>
      <c r="G11" s="276" t="s">
        <v>18</v>
      </c>
      <c r="H11" s="276" t="s">
        <v>14</v>
      </c>
      <c r="I11" s="276" t="s">
        <v>10</v>
      </c>
      <c r="J11" s="276" t="s">
        <v>11</v>
      </c>
      <c r="K11" s="276" t="s">
        <v>13</v>
      </c>
      <c r="L11" s="276" t="s">
        <v>63</v>
      </c>
      <c r="M11" s="276" t="s">
        <v>16</v>
      </c>
      <c r="N11" s="305" t="s">
        <v>17</v>
      </c>
      <c r="P11" s="100"/>
    </row>
    <row r="12" spans="2:16" ht="16.899999999999999" customHeight="1" x14ac:dyDescent="0.2">
      <c r="B12" s="271"/>
      <c r="C12" s="337"/>
      <c r="D12" s="329"/>
      <c r="E12" s="277"/>
      <c r="F12" s="277"/>
      <c r="G12" s="277" t="s">
        <v>61</v>
      </c>
      <c r="H12" s="277" t="s">
        <v>18</v>
      </c>
      <c r="I12" s="277" t="s">
        <v>15</v>
      </c>
      <c r="J12" s="277" t="str">
        <f>I12</f>
        <v>YR-TO-DATE</v>
      </c>
      <c r="K12" s="277" t="s">
        <v>62</v>
      </c>
      <c r="L12" s="277" t="s">
        <v>17</v>
      </c>
      <c r="M12" s="277" t="s">
        <v>79</v>
      </c>
      <c r="N12" s="306" t="s">
        <v>19</v>
      </c>
      <c r="P12" s="100"/>
    </row>
    <row r="13" spans="2:16" ht="15" customHeight="1" x14ac:dyDescent="0.2">
      <c r="B13" s="338"/>
      <c r="C13" s="339"/>
      <c r="D13" s="101"/>
      <c r="E13" s="102"/>
      <c r="F13" s="103"/>
      <c r="G13" s="103"/>
      <c r="H13" s="103"/>
      <c r="I13" s="103" t="s">
        <v>0</v>
      </c>
      <c r="J13" s="103"/>
      <c r="K13" s="103"/>
      <c r="L13" s="103"/>
      <c r="M13" s="103"/>
      <c r="N13" s="104"/>
      <c r="P13" s="100"/>
    </row>
    <row r="14" spans="2:16" ht="15" customHeight="1" x14ac:dyDescent="0.25">
      <c r="B14" s="319" t="s">
        <v>139</v>
      </c>
      <c r="C14" s="320"/>
      <c r="D14" s="227">
        <v>520100</v>
      </c>
      <c r="E14" s="123"/>
      <c r="F14" s="124"/>
      <c r="G14" s="124"/>
      <c r="H14" s="74">
        <f>SUM(F14:G14)</f>
        <v>0</v>
      </c>
      <c r="I14" s="124"/>
      <c r="J14" s="74">
        <v>0</v>
      </c>
      <c r="K14" s="68">
        <f>I14+J14</f>
        <v>0</v>
      </c>
      <c r="L14" s="68">
        <f>+H14-K14</f>
        <v>0</v>
      </c>
      <c r="M14" s="74">
        <f>'Salary Projections Fund Balance'!U14</f>
        <v>0</v>
      </c>
      <c r="N14" s="69">
        <f>+L14-M14</f>
        <v>0</v>
      </c>
      <c r="O14" s="107"/>
      <c r="P14" s="100"/>
    </row>
    <row r="15" spans="2:16" ht="15" customHeight="1" x14ac:dyDescent="0.25">
      <c r="B15" s="319" t="s">
        <v>44</v>
      </c>
      <c r="C15" s="320"/>
      <c r="D15" s="227">
        <v>520200</v>
      </c>
      <c r="E15" s="123"/>
      <c r="F15" s="124"/>
      <c r="G15" s="124"/>
      <c r="H15" s="74">
        <f t="shared" ref="H15:H31" si="0">SUM(F15:G15)</f>
        <v>0</v>
      </c>
      <c r="I15" s="124"/>
      <c r="J15" s="74">
        <v>0</v>
      </c>
      <c r="K15" s="68">
        <f t="shared" ref="K15:K31" si="1">I15+J15</f>
        <v>0</v>
      </c>
      <c r="L15" s="68">
        <f t="shared" ref="L15:L31" si="2">+H15-K15</f>
        <v>0</v>
      </c>
      <c r="M15" s="74">
        <f>'Salary Projections Fund Balance'!U15</f>
        <v>0</v>
      </c>
      <c r="N15" s="69">
        <f t="shared" ref="N15:N31" si="3">+L15-M15</f>
        <v>0</v>
      </c>
      <c r="O15" s="107"/>
      <c r="P15" s="100"/>
    </row>
    <row r="16" spans="2:16" ht="15.75" x14ac:dyDescent="0.25">
      <c r="B16" s="319" t="s">
        <v>140</v>
      </c>
      <c r="C16" s="320"/>
      <c r="D16" s="227">
        <v>520300</v>
      </c>
      <c r="E16" s="123"/>
      <c r="F16" s="124"/>
      <c r="G16" s="124"/>
      <c r="H16" s="74">
        <f t="shared" si="0"/>
        <v>0</v>
      </c>
      <c r="I16" s="124"/>
      <c r="J16" s="74">
        <v>0</v>
      </c>
      <c r="K16" s="68">
        <f t="shared" si="1"/>
        <v>0</v>
      </c>
      <c r="L16" s="68">
        <f t="shared" si="2"/>
        <v>0</v>
      </c>
      <c r="M16" s="74">
        <f>'Salary Projections Fund Balance'!U16</f>
        <v>0</v>
      </c>
      <c r="N16" s="69">
        <f t="shared" si="3"/>
        <v>0</v>
      </c>
      <c r="O16" s="107"/>
      <c r="P16" s="100"/>
    </row>
    <row r="17" spans="2:15" ht="15.75" x14ac:dyDescent="0.25">
      <c r="B17" s="319" t="s">
        <v>141</v>
      </c>
      <c r="C17" s="320"/>
      <c r="D17" s="227">
        <v>520400</v>
      </c>
      <c r="E17" s="123"/>
      <c r="F17" s="124"/>
      <c r="G17" s="124"/>
      <c r="H17" s="74">
        <f t="shared" si="0"/>
        <v>0</v>
      </c>
      <c r="I17" s="124"/>
      <c r="J17" s="74">
        <v>0</v>
      </c>
      <c r="K17" s="68">
        <f t="shared" si="1"/>
        <v>0</v>
      </c>
      <c r="L17" s="68">
        <f t="shared" si="2"/>
        <v>0</v>
      </c>
      <c r="M17" s="74">
        <f>'Salary Projections Fund Balance'!U17</f>
        <v>0</v>
      </c>
      <c r="N17" s="69">
        <f t="shared" si="3"/>
        <v>0</v>
      </c>
      <c r="O17" s="107"/>
    </row>
    <row r="18" spans="2:15" ht="15.75" x14ac:dyDescent="0.25">
      <c r="B18" s="319" t="s">
        <v>142</v>
      </c>
      <c r="C18" s="320"/>
      <c r="D18" s="227">
        <v>520500</v>
      </c>
      <c r="E18" s="123"/>
      <c r="F18" s="124"/>
      <c r="G18" s="124"/>
      <c r="H18" s="74">
        <f t="shared" ref="H18" si="4">SUM(F18:G18)</f>
        <v>0</v>
      </c>
      <c r="I18" s="124"/>
      <c r="J18" s="74">
        <v>0</v>
      </c>
      <c r="K18" s="68">
        <f t="shared" ref="K18" si="5">I18+J18</f>
        <v>0</v>
      </c>
      <c r="L18" s="68">
        <f t="shared" ref="L18" si="6">+H18-K18</f>
        <v>0</v>
      </c>
      <c r="M18" s="74">
        <f>'Salary Projections Fund Balance'!U18</f>
        <v>0</v>
      </c>
      <c r="N18" s="69">
        <f t="shared" si="3"/>
        <v>0</v>
      </c>
      <c r="O18" s="107"/>
    </row>
    <row r="19" spans="2:15" ht="15.75" x14ac:dyDescent="0.25">
      <c r="B19" s="319" t="s">
        <v>143</v>
      </c>
      <c r="C19" s="320"/>
      <c r="D19" s="227">
        <v>520600</v>
      </c>
      <c r="E19" s="123"/>
      <c r="F19" s="124"/>
      <c r="G19" s="124"/>
      <c r="H19" s="74">
        <f t="shared" si="0"/>
        <v>0</v>
      </c>
      <c r="I19" s="124"/>
      <c r="J19" s="74">
        <v>0</v>
      </c>
      <c r="K19" s="68">
        <f t="shared" si="1"/>
        <v>0</v>
      </c>
      <c r="L19" s="68">
        <f t="shared" si="2"/>
        <v>0</v>
      </c>
      <c r="M19" s="74">
        <f>'Salary Projections Fund Balance'!U19</f>
        <v>0</v>
      </c>
      <c r="N19" s="69">
        <f t="shared" si="3"/>
        <v>0</v>
      </c>
      <c r="O19" s="107"/>
    </row>
    <row r="20" spans="2:15" ht="15.75" x14ac:dyDescent="0.25">
      <c r="B20" s="319" t="s">
        <v>144</v>
      </c>
      <c r="C20" s="320"/>
      <c r="D20" s="227">
        <v>520700</v>
      </c>
      <c r="E20" s="123"/>
      <c r="F20" s="124"/>
      <c r="G20" s="124"/>
      <c r="H20" s="74">
        <f t="shared" si="0"/>
        <v>0</v>
      </c>
      <c r="I20" s="124"/>
      <c r="J20" s="74">
        <v>0</v>
      </c>
      <c r="K20" s="68">
        <f t="shared" si="1"/>
        <v>0</v>
      </c>
      <c r="L20" s="68">
        <f t="shared" si="2"/>
        <v>0</v>
      </c>
      <c r="M20" s="74">
        <f>'Salary Projections Fund Balance'!U20+'Salary Projections Fund Balance'!U21</f>
        <v>0</v>
      </c>
      <c r="N20" s="69">
        <f t="shared" si="3"/>
        <v>0</v>
      </c>
      <c r="O20" s="107"/>
    </row>
    <row r="21" spans="2:15" ht="15.75" x14ac:dyDescent="0.25">
      <c r="B21" s="319" t="s">
        <v>145</v>
      </c>
      <c r="C21" s="320"/>
      <c r="D21" s="227">
        <v>520800</v>
      </c>
      <c r="E21" s="123"/>
      <c r="F21" s="124"/>
      <c r="G21" s="124"/>
      <c r="H21" s="74">
        <f t="shared" si="0"/>
        <v>0</v>
      </c>
      <c r="I21" s="124"/>
      <c r="J21" s="74">
        <v>0</v>
      </c>
      <c r="K21" s="68">
        <f t="shared" si="1"/>
        <v>0</v>
      </c>
      <c r="L21" s="68">
        <f t="shared" si="2"/>
        <v>0</v>
      </c>
      <c r="M21" s="74">
        <f>'Salary Projections Fund Balance'!U22</f>
        <v>0</v>
      </c>
      <c r="N21" s="69">
        <f t="shared" si="3"/>
        <v>0</v>
      </c>
      <c r="O21" s="107"/>
    </row>
    <row r="22" spans="2:15" ht="15.75" x14ac:dyDescent="0.25">
      <c r="B22" s="319" t="s">
        <v>47</v>
      </c>
      <c r="C22" s="320"/>
      <c r="D22" s="227">
        <v>520900</v>
      </c>
      <c r="E22" s="123"/>
      <c r="F22" s="124"/>
      <c r="G22" s="124"/>
      <c r="H22" s="74">
        <f t="shared" si="0"/>
        <v>0</v>
      </c>
      <c r="I22" s="124"/>
      <c r="J22" s="74">
        <v>0</v>
      </c>
      <c r="K22" s="68">
        <f t="shared" si="1"/>
        <v>0</v>
      </c>
      <c r="L22" s="68">
        <f t="shared" si="2"/>
        <v>0</v>
      </c>
      <c r="M22" s="74">
        <f>'Salary Projections Fund Balance'!U23</f>
        <v>0</v>
      </c>
      <c r="N22" s="69">
        <f t="shared" si="3"/>
        <v>0</v>
      </c>
      <c r="O22" s="107"/>
    </row>
    <row r="23" spans="2:15" ht="15.75" x14ac:dyDescent="0.25">
      <c r="B23" s="319" t="s">
        <v>146</v>
      </c>
      <c r="C23" s="320"/>
      <c r="D23" s="227">
        <v>521100</v>
      </c>
      <c r="E23" s="123"/>
      <c r="F23" s="124"/>
      <c r="G23" s="124"/>
      <c r="H23" s="74">
        <f t="shared" si="0"/>
        <v>0</v>
      </c>
      <c r="I23" s="124"/>
      <c r="J23" s="74">
        <v>0</v>
      </c>
      <c r="K23" s="68">
        <f t="shared" si="1"/>
        <v>0</v>
      </c>
      <c r="L23" s="68">
        <f t="shared" si="2"/>
        <v>0</v>
      </c>
      <c r="M23" s="74">
        <f>'Salary Projections Fund Balance'!U31</f>
        <v>0</v>
      </c>
      <c r="N23" s="69">
        <f t="shared" si="3"/>
        <v>0</v>
      </c>
      <c r="O23" s="107"/>
    </row>
    <row r="24" spans="2:15" ht="15.75" x14ac:dyDescent="0.25">
      <c r="B24" s="319" t="s">
        <v>49</v>
      </c>
      <c r="C24" s="320"/>
      <c r="D24" s="227">
        <v>521200</v>
      </c>
      <c r="E24" s="123"/>
      <c r="F24" s="124"/>
      <c r="G24" s="124"/>
      <c r="H24" s="74">
        <f t="shared" si="0"/>
        <v>0</v>
      </c>
      <c r="I24" s="124"/>
      <c r="J24" s="74">
        <v>0</v>
      </c>
      <c r="K24" s="68">
        <f t="shared" si="1"/>
        <v>0</v>
      </c>
      <c r="L24" s="68">
        <f t="shared" si="2"/>
        <v>0</v>
      </c>
      <c r="M24" s="74">
        <f>'Salary Projections Fund Balance'!U32</f>
        <v>0</v>
      </c>
      <c r="N24" s="69">
        <f t="shared" si="3"/>
        <v>0</v>
      </c>
      <c r="O24" s="107"/>
    </row>
    <row r="25" spans="2:15" ht="15.75" x14ac:dyDescent="0.25">
      <c r="B25" s="319" t="s">
        <v>147</v>
      </c>
      <c r="C25" s="320"/>
      <c r="D25" s="227">
        <v>521300</v>
      </c>
      <c r="E25" s="123"/>
      <c r="F25" s="124"/>
      <c r="G25" s="124"/>
      <c r="H25" s="74">
        <f t="shared" si="0"/>
        <v>0</v>
      </c>
      <c r="I25" s="124"/>
      <c r="J25" s="74">
        <v>0</v>
      </c>
      <c r="K25" s="68">
        <f t="shared" si="1"/>
        <v>0</v>
      </c>
      <c r="L25" s="68">
        <f t="shared" si="2"/>
        <v>0</v>
      </c>
      <c r="M25" s="74">
        <f>'Salary Projections Fund Balance'!U33</f>
        <v>0</v>
      </c>
      <c r="N25" s="69">
        <f t="shared" si="3"/>
        <v>0</v>
      </c>
      <c r="O25" s="107"/>
    </row>
    <row r="26" spans="2:15" ht="15.75" x14ac:dyDescent="0.25">
      <c r="B26" s="319" t="s">
        <v>148</v>
      </c>
      <c r="C26" s="320"/>
      <c r="D26" s="227">
        <v>521400</v>
      </c>
      <c r="E26" s="123"/>
      <c r="F26" s="124"/>
      <c r="G26" s="124"/>
      <c r="H26" s="74">
        <f t="shared" si="0"/>
        <v>0</v>
      </c>
      <c r="I26" s="124"/>
      <c r="J26" s="74">
        <v>0</v>
      </c>
      <c r="K26" s="68">
        <f t="shared" si="1"/>
        <v>0</v>
      </c>
      <c r="L26" s="68">
        <f t="shared" si="2"/>
        <v>0</v>
      </c>
      <c r="M26" s="74">
        <f>'Salary Projections Fund Balance'!U34</f>
        <v>0</v>
      </c>
      <c r="N26" s="69">
        <f t="shared" si="3"/>
        <v>0</v>
      </c>
      <c r="O26" s="107"/>
    </row>
    <row r="27" spans="2:15" ht="15.75" x14ac:dyDescent="0.25">
      <c r="B27" s="319" t="s">
        <v>149</v>
      </c>
      <c r="C27" s="320"/>
      <c r="D27" s="227">
        <v>521410</v>
      </c>
      <c r="E27" s="123"/>
      <c r="F27" s="124"/>
      <c r="G27" s="124"/>
      <c r="H27" s="74">
        <f t="shared" si="0"/>
        <v>0</v>
      </c>
      <c r="I27" s="124"/>
      <c r="J27" s="74">
        <v>0</v>
      </c>
      <c r="K27" s="68">
        <f t="shared" si="1"/>
        <v>0</v>
      </c>
      <c r="L27" s="68">
        <f t="shared" si="2"/>
        <v>0</v>
      </c>
      <c r="M27" s="74">
        <f>'Salary Projections Fund Balance'!U35</f>
        <v>0</v>
      </c>
      <c r="N27" s="69">
        <f t="shared" si="3"/>
        <v>0</v>
      </c>
      <c r="O27" s="107"/>
    </row>
    <row r="28" spans="2:15" ht="15.75" x14ac:dyDescent="0.25">
      <c r="B28" s="319" t="s">
        <v>150</v>
      </c>
      <c r="C28" s="320"/>
      <c r="D28" s="227">
        <v>521500</v>
      </c>
      <c r="E28" s="123"/>
      <c r="F28" s="124"/>
      <c r="G28" s="124"/>
      <c r="H28" s="74">
        <f t="shared" si="0"/>
        <v>0</v>
      </c>
      <c r="I28" s="124"/>
      <c r="J28" s="74">
        <v>0</v>
      </c>
      <c r="K28" s="68">
        <f t="shared" si="1"/>
        <v>0</v>
      </c>
      <c r="L28" s="68">
        <f t="shared" si="2"/>
        <v>0</v>
      </c>
      <c r="M28" s="74">
        <f>'Salary Projections Fund Balance'!U36</f>
        <v>0</v>
      </c>
      <c r="N28" s="69">
        <f t="shared" si="3"/>
        <v>0</v>
      </c>
      <c r="O28" s="107"/>
    </row>
    <row r="29" spans="2:15" ht="15.75" x14ac:dyDescent="0.25">
      <c r="B29" s="319" t="s">
        <v>151</v>
      </c>
      <c r="C29" s="320"/>
      <c r="D29" s="227">
        <v>521600</v>
      </c>
      <c r="E29" s="123"/>
      <c r="F29" s="124"/>
      <c r="G29" s="124"/>
      <c r="H29" s="74">
        <f t="shared" si="0"/>
        <v>0</v>
      </c>
      <c r="I29" s="124"/>
      <c r="J29" s="74">
        <v>0</v>
      </c>
      <c r="K29" s="68">
        <f t="shared" si="1"/>
        <v>0</v>
      </c>
      <c r="L29" s="68">
        <f t="shared" si="2"/>
        <v>0</v>
      </c>
      <c r="M29" s="74">
        <f>'Salary Projections Fund Balance'!U37</f>
        <v>0</v>
      </c>
      <c r="N29" s="69">
        <f t="shared" si="3"/>
        <v>0</v>
      </c>
      <c r="O29" s="107"/>
    </row>
    <row r="30" spans="2:15" ht="15.75" x14ac:dyDescent="0.25">
      <c r="B30" s="319" t="s">
        <v>152</v>
      </c>
      <c r="C30" s="320"/>
      <c r="D30" s="227">
        <v>521700</v>
      </c>
      <c r="E30" s="123"/>
      <c r="F30" s="124"/>
      <c r="G30" s="124"/>
      <c r="H30" s="74">
        <f t="shared" si="0"/>
        <v>0</v>
      </c>
      <c r="I30" s="124"/>
      <c r="J30" s="74">
        <v>0</v>
      </c>
      <c r="K30" s="68">
        <f t="shared" si="1"/>
        <v>0</v>
      </c>
      <c r="L30" s="68">
        <f t="shared" si="2"/>
        <v>0</v>
      </c>
      <c r="M30" s="74">
        <f>'Salary Projections Fund Balance'!U38</f>
        <v>0</v>
      </c>
      <c r="N30" s="69">
        <f t="shared" si="3"/>
        <v>0</v>
      </c>
      <c r="O30" s="107"/>
    </row>
    <row r="31" spans="2:15" ht="15.75" x14ac:dyDescent="0.25">
      <c r="B31" s="319" t="s">
        <v>153</v>
      </c>
      <c r="C31" s="320"/>
      <c r="D31" s="227">
        <v>521900</v>
      </c>
      <c r="E31" s="123"/>
      <c r="F31" s="125"/>
      <c r="G31" s="124"/>
      <c r="H31" s="74">
        <f t="shared" si="0"/>
        <v>0</v>
      </c>
      <c r="I31" s="125"/>
      <c r="J31" s="74">
        <v>0</v>
      </c>
      <c r="K31" s="68">
        <f t="shared" si="1"/>
        <v>0</v>
      </c>
      <c r="L31" s="72">
        <f t="shared" si="2"/>
        <v>0</v>
      </c>
      <c r="M31" s="108">
        <f>'Salary Projections Fund Balance'!U39</f>
        <v>0</v>
      </c>
      <c r="N31" s="69">
        <f t="shared" si="3"/>
        <v>0</v>
      </c>
      <c r="O31" s="107"/>
    </row>
    <row r="32" spans="2:15" ht="16.149999999999999" customHeight="1" x14ac:dyDescent="0.25">
      <c r="B32" s="439"/>
      <c r="C32" s="440"/>
      <c r="D32" s="208"/>
      <c r="E32" s="109"/>
      <c r="F32" s="110"/>
      <c r="G32" s="111"/>
      <c r="H32" s="71"/>
      <c r="I32" s="110"/>
      <c r="J32" s="71"/>
      <c r="K32" s="71"/>
      <c r="L32" s="110"/>
      <c r="M32" s="127"/>
      <c r="N32" s="172"/>
      <c r="O32" s="107"/>
    </row>
    <row r="33" spans="2:15" ht="16.899999999999999" customHeight="1" x14ac:dyDescent="0.2">
      <c r="B33" s="340" t="s">
        <v>92</v>
      </c>
      <c r="C33" s="341"/>
      <c r="D33" s="333">
        <v>200</v>
      </c>
      <c r="E33" s="324">
        <f t="shared" ref="E33:N33" si="7">SUM(E13:E31)</f>
        <v>0</v>
      </c>
      <c r="F33" s="324">
        <f t="shared" si="7"/>
        <v>0</v>
      </c>
      <c r="G33" s="324">
        <f t="shared" si="7"/>
        <v>0</v>
      </c>
      <c r="H33" s="324">
        <f t="shared" si="7"/>
        <v>0</v>
      </c>
      <c r="I33" s="324">
        <f t="shared" si="7"/>
        <v>0</v>
      </c>
      <c r="J33" s="324">
        <f t="shared" si="7"/>
        <v>0</v>
      </c>
      <c r="K33" s="324">
        <f t="shared" si="7"/>
        <v>0</v>
      </c>
      <c r="L33" s="324">
        <f t="shared" si="7"/>
        <v>0</v>
      </c>
      <c r="M33" s="344">
        <f t="shared" si="7"/>
        <v>0</v>
      </c>
      <c r="N33" s="331">
        <f t="shared" si="7"/>
        <v>0</v>
      </c>
      <c r="O33" s="107"/>
    </row>
    <row r="34" spans="2:15" ht="15.6" customHeight="1" thickBot="1" x14ac:dyDescent="0.25">
      <c r="B34" s="342"/>
      <c r="C34" s="343"/>
      <c r="D34" s="334"/>
      <c r="E34" s="325"/>
      <c r="F34" s="325"/>
      <c r="G34" s="325"/>
      <c r="H34" s="325"/>
      <c r="I34" s="325"/>
      <c r="J34" s="325"/>
      <c r="K34" s="325"/>
      <c r="L34" s="325"/>
      <c r="M34" s="345"/>
      <c r="N34" s="332"/>
      <c r="O34" s="107"/>
    </row>
    <row r="35" spans="2:15" ht="16.149999999999999" customHeight="1" thickTop="1" x14ac:dyDescent="0.2">
      <c r="B35" s="326"/>
      <c r="C35" s="327"/>
      <c r="D35" s="112"/>
      <c r="E35" s="106"/>
      <c r="F35" s="68"/>
      <c r="G35" s="68"/>
      <c r="H35" s="68"/>
      <c r="I35" s="68"/>
      <c r="J35" s="68"/>
      <c r="K35" s="68"/>
      <c r="L35" s="68"/>
      <c r="M35" s="74"/>
      <c r="N35" s="147"/>
      <c r="O35" s="107"/>
    </row>
    <row r="36" spans="2:15" ht="15.75" x14ac:dyDescent="0.25">
      <c r="B36" s="319" t="s">
        <v>52</v>
      </c>
      <c r="C36" s="320"/>
      <c r="D36" s="227">
        <v>535100</v>
      </c>
      <c r="E36" s="123"/>
      <c r="F36" s="124"/>
      <c r="G36" s="124"/>
      <c r="H36" s="74">
        <f t="shared" ref="H36:H43" si="8">SUM(F36:G36)</f>
        <v>0</v>
      </c>
      <c r="I36" s="124"/>
      <c r="J36" s="124"/>
      <c r="K36" s="68">
        <f t="shared" ref="K36:K43" si="9">I36+J36</f>
        <v>0</v>
      </c>
      <c r="L36" s="68">
        <f t="shared" ref="L36:L43" si="10">+H36-K36</f>
        <v>0</v>
      </c>
      <c r="M36" s="124"/>
      <c r="N36" s="69">
        <f t="shared" ref="N36:N43" si="11">+L36-M36</f>
        <v>0</v>
      </c>
      <c r="O36" s="107"/>
    </row>
    <row r="37" spans="2:15" ht="15.75" x14ac:dyDescent="0.25">
      <c r="B37" s="319" t="s">
        <v>72</v>
      </c>
      <c r="C37" s="320"/>
      <c r="D37" s="227">
        <v>535200</v>
      </c>
      <c r="E37" s="123"/>
      <c r="F37" s="124"/>
      <c r="G37" s="124"/>
      <c r="H37" s="74">
        <f t="shared" si="8"/>
        <v>0</v>
      </c>
      <c r="I37" s="124"/>
      <c r="J37" s="124"/>
      <c r="K37" s="68">
        <f t="shared" si="9"/>
        <v>0</v>
      </c>
      <c r="L37" s="68">
        <f t="shared" si="10"/>
        <v>0</v>
      </c>
      <c r="M37" s="124"/>
      <c r="N37" s="69">
        <f t="shared" si="11"/>
        <v>0</v>
      </c>
      <c r="O37" s="107"/>
    </row>
    <row r="38" spans="2:15" ht="15.75" x14ac:dyDescent="0.25">
      <c r="B38" s="319" t="s">
        <v>154</v>
      </c>
      <c r="C38" s="320"/>
      <c r="D38" s="227">
        <v>535209</v>
      </c>
      <c r="E38" s="123"/>
      <c r="F38" s="124"/>
      <c r="G38" s="124"/>
      <c r="H38" s="74">
        <f t="shared" si="8"/>
        <v>0</v>
      </c>
      <c r="I38" s="124"/>
      <c r="J38" s="124"/>
      <c r="K38" s="68">
        <f t="shared" si="9"/>
        <v>0</v>
      </c>
      <c r="L38" s="68">
        <f t="shared" si="10"/>
        <v>0</v>
      </c>
      <c r="M38" s="124"/>
      <c r="N38" s="69">
        <f t="shared" si="11"/>
        <v>0</v>
      </c>
      <c r="O38" s="107"/>
    </row>
    <row r="39" spans="2:15" ht="15.75" x14ac:dyDescent="0.25">
      <c r="B39" s="319" t="s">
        <v>73</v>
      </c>
      <c r="C39" s="320"/>
      <c r="D39" s="227">
        <v>535300</v>
      </c>
      <c r="E39" s="123"/>
      <c r="F39" s="124"/>
      <c r="G39" s="124"/>
      <c r="H39" s="74">
        <f t="shared" si="8"/>
        <v>0</v>
      </c>
      <c r="I39" s="124"/>
      <c r="J39" s="124"/>
      <c r="K39" s="68">
        <f t="shared" si="9"/>
        <v>0</v>
      </c>
      <c r="L39" s="68">
        <f t="shared" si="10"/>
        <v>0</v>
      </c>
      <c r="M39" s="124"/>
      <c r="N39" s="69">
        <f t="shared" si="11"/>
        <v>0</v>
      </c>
      <c r="O39" s="107"/>
    </row>
    <row r="40" spans="2:15" ht="15.75" x14ac:dyDescent="0.25">
      <c r="B40" s="319" t="s">
        <v>155</v>
      </c>
      <c r="C40" s="320"/>
      <c r="D40" s="227">
        <v>535309</v>
      </c>
      <c r="E40" s="123"/>
      <c r="F40" s="124"/>
      <c r="G40" s="124"/>
      <c r="H40" s="74">
        <f t="shared" si="8"/>
        <v>0</v>
      </c>
      <c r="I40" s="124"/>
      <c r="J40" s="124"/>
      <c r="K40" s="68">
        <f t="shared" si="9"/>
        <v>0</v>
      </c>
      <c r="L40" s="68">
        <f t="shared" si="10"/>
        <v>0</v>
      </c>
      <c r="M40" s="124"/>
      <c r="N40" s="69">
        <f t="shared" si="11"/>
        <v>0</v>
      </c>
      <c r="O40" s="107"/>
    </row>
    <row r="41" spans="2:15" ht="15.75" x14ac:dyDescent="0.25">
      <c r="B41" s="319" t="s">
        <v>261</v>
      </c>
      <c r="C41" s="320"/>
      <c r="D41" s="227">
        <v>535310</v>
      </c>
      <c r="E41" s="123"/>
      <c r="F41" s="124"/>
      <c r="G41" s="124"/>
      <c r="H41" s="74">
        <f t="shared" si="8"/>
        <v>0</v>
      </c>
      <c r="I41" s="124"/>
      <c r="J41" s="124"/>
      <c r="K41" s="68">
        <f t="shared" si="9"/>
        <v>0</v>
      </c>
      <c r="L41" s="68">
        <f t="shared" si="10"/>
        <v>0</v>
      </c>
      <c r="M41" s="124"/>
      <c r="N41" s="69">
        <f t="shared" si="11"/>
        <v>0</v>
      </c>
      <c r="O41" s="107"/>
    </row>
    <row r="42" spans="2:15" ht="15" customHeight="1" x14ac:dyDescent="0.25">
      <c r="B42" s="319" t="s">
        <v>53</v>
      </c>
      <c r="C42" s="320"/>
      <c r="D42" s="227">
        <v>535400</v>
      </c>
      <c r="E42" s="123"/>
      <c r="F42" s="124"/>
      <c r="G42" s="124"/>
      <c r="H42" s="74">
        <f t="shared" si="8"/>
        <v>0</v>
      </c>
      <c r="I42" s="124"/>
      <c r="J42" s="124"/>
      <c r="K42" s="68">
        <f t="shared" si="9"/>
        <v>0</v>
      </c>
      <c r="L42" s="68">
        <f t="shared" si="10"/>
        <v>0</v>
      </c>
      <c r="M42" s="124"/>
      <c r="N42" s="69">
        <f t="shared" si="11"/>
        <v>0</v>
      </c>
      <c r="O42" s="107"/>
    </row>
    <row r="43" spans="2:15" ht="15.75" x14ac:dyDescent="0.25">
      <c r="B43" s="319" t="s">
        <v>262</v>
      </c>
      <c r="C43" s="320"/>
      <c r="D43" s="227">
        <v>535409</v>
      </c>
      <c r="E43" s="126"/>
      <c r="F43" s="125"/>
      <c r="G43" s="124"/>
      <c r="H43" s="74">
        <f t="shared" si="8"/>
        <v>0</v>
      </c>
      <c r="I43" s="124"/>
      <c r="J43" s="124"/>
      <c r="K43" s="72">
        <f t="shared" si="9"/>
        <v>0</v>
      </c>
      <c r="L43" s="72">
        <f t="shared" si="10"/>
        <v>0</v>
      </c>
      <c r="M43" s="124"/>
      <c r="N43" s="69">
        <f t="shared" si="11"/>
        <v>0</v>
      </c>
      <c r="O43" s="107"/>
    </row>
    <row r="44" spans="2:15" ht="15.75" x14ac:dyDescent="0.25">
      <c r="B44" s="319" t="s">
        <v>74</v>
      </c>
      <c r="C44" s="320"/>
      <c r="D44" s="227">
        <v>535500</v>
      </c>
      <c r="E44" s="126"/>
      <c r="F44" s="125"/>
      <c r="G44" s="124"/>
      <c r="H44" s="74">
        <f>SUM(F44:G44)</f>
        <v>0</v>
      </c>
      <c r="I44" s="124"/>
      <c r="J44" s="124"/>
      <c r="K44" s="72">
        <f>I44+J44</f>
        <v>0</v>
      </c>
      <c r="L44" s="72">
        <f>+H44-K44</f>
        <v>0</v>
      </c>
      <c r="M44" s="124"/>
      <c r="N44" s="69">
        <f>+L44-M44</f>
        <v>0</v>
      </c>
      <c r="O44" s="107"/>
    </row>
    <row r="45" spans="2:15" ht="15.75" x14ac:dyDescent="0.25">
      <c r="B45" s="319" t="s">
        <v>263</v>
      </c>
      <c r="C45" s="320"/>
      <c r="D45" s="227">
        <v>535509</v>
      </c>
      <c r="E45" s="126"/>
      <c r="F45" s="125"/>
      <c r="G45" s="124"/>
      <c r="H45" s="74">
        <f>SUM(F45:G45)</f>
        <v>0</v>
      </c>
      <c r="I45" s="124"/>
      <c r="J45" s="124"/>
      <c r="K45" s="72">
        <f>I45+J45</f>
        <v>0</v>
      </c>
      <c r="L45" s="72">
        <f>+H45-K45</f>
        <v>0</v>
      </c>
      <c r="M45" s="124"/>
      <c r="N45" s="69">
        <f>+L45-M45</f>
        <v>0</v>
      </c>
      <c r="O45" s="107"/>
    </row>
    <row r="46" spans="2:15" ht="15.75" x14ac:dyDescent="0.25">
      <c r="B46" s="319" t="s">
        <v>156</v>
      </c>
      <c r="C46" s="321"/>
      <c r="D46" s="227">
        <v>535600</v>
      </c>
      <c r="E46" s="126"/>
      <c r="F46" s="125"/>
      <c r="G46" s="124"/>
      <c r="H46" s="74">
        <f>SUM(F46:G46)</f>
        <v>0</v>
      </c>
      <c r="I46" s="124"/>
      <c r="J46" s="124"/>
      <c r="K46" s="72">
        <f>I46+J46</f>
        <v>0</v>
      </c>
      <c r="L46" s="72">
        <f>+H46-K46</f>
        <v>0</v>
      </c>
      <c r="M46" s="124"/>
      <c r="N46" s="69">
        <f>+L46-M46</f>
        <v>0</v>
      </c>
      <c r="O46" s="107"/>
    </row>
    <row r="47" spans="2:15" ht="15" customHeight="1" x14ac:dyDescent="0.25">
      <c r="B47" s="319" t="s">
        <v>157</v>
      </c>
      <c r="C47" s="321"/>
      <c r="D47" s="227">
        <v>535609</v>
      </c>
      <c r="E47" s="126"/>
      <c r="F47" s="125"/>
      <c r="G47" s="124"/>
      <c r="H47" s="74">
        <f>SUM(F47:G47)</f>
        <v>0</v>
      </c>
      <c r="I47" s="124"/>
      <c r="J47" s="124"/>
      <c r="K47" s="72">
        <f>I47+J47</f>
        <v>0</v>
      </c>
      <c r="L47" s="72">
        <f>+H47-K47</f>
        <v>0</v>
      </c>
      <c r="M47" s="124"/>
      <c r="N47" s="69">
        <f>+L47-M47</f>
        <v>0</v>
      </c>
      <c r="O47" s="107"/>
    </row>
    <row r="48" spans="2:15" ht="16.899999999999999" customHeight="1" x14ac:dyDescent="0.25">
      <c r="B48" s="319" t="s">
        <v>264</v>
      </c>
      <c r="C48" s="321"/>
      <c r="D48" s="227">
        <v>535800</v>
      </c>
      <c r="E48" s="126"/>
      <c r="F48" s="125"/>
      <c r="G48" s="124"/>
      <c r="H48" s="74">
        <f>SUM(F48:G48)</f>
        <v>0</v>
      </c>
      <c r="I48" s="124"/>
      <c r="J48" s="124"/>
      <c r="K48" s="72">
        <f>I48+J48</f>
        <v>0</v>
      </c>
      <c r="L48" s="72">
        <f>+H48-K48</f>
        <v>0</v>
      </c>
      <c r="M48" s="124"/>
      <c r="N48" s="69">
        <f>+L48-M48</f>
        <v>0</v>
      </c>
      <c r="O48" s="107"/>
    </row>
    <row r="49" spans="2:15" x14ac:dyDescent="0.2">
      <c r="B49" s="322"/>
      <c r="C49" s="323"/>
      <c r="D49" s="173"/>
      <c r="E49" s="174"/>
      <c r="F49" s="72"/>
      <c r="G49" s="74"/>
      <c r="H49" s="72"/>
      <c r="I49" s="68"/>
      <c r="J49" s="68"/>
      <c r="K49" s="72"/>
      <c r="L49" s="72"/>
      <c r="M49" s="74"/>
      <c r="N49" s="69"/>
      <c r="O49" s="107"/>
    </row>
    <row r="50" spans="2:15" ht="15" customHeight="1" x14ac:dyDescent="0.2">
      <c r="B50" s="340" t="s">
        <v>91</v>
      </c>
      <c r="C50" s="341"/>
      <c r="D50" s="333">
        <v>300</v>
      </c>
      <c r="E50" s="324">
        <f t="shared" ref="E50:N50" si="12">SUM(E35:E48)</f>
        <v>0</v>
      </c>
      <c r="F50" s="324">
        <f t="shared" si="12"/>
        <v>0</v>
      </c>
      <c r="G50" s="324">
        <f t="shared" si="12"/>
        <v>0</v>
      </c>
      <c r="H50" s="324">
        <f t="shared" si="12"/>
        <v>0</v>
      </c>
      <c r="I50" s="324">
        <f t="shared" si="12"/>
        <v>0</v>
      </c>
      <c r="J50" s="324">
        <f t="shared" si="12"/>
        <v>0</v>
      </c>
      <c r="K50" s="324">
        <f t="shared" si="12"/>
        <v>0</v>
      </c>
      <c r="L50" s="324">
        <f t="shared" si="12"/>
        <v>0</v>
      </c>
      <c r="M50" s="324">
        <f t="shared" si="12"/>
        <v>0</v>
      </c>
      <c r="N50" s="331">
        <f t="shared" si="12"/>
        <v>0</v>
      </c>
      <c r="O50" s="107"/>
    </row>
    <row r="51" spans="2:15" ht="15.6" customHeight="1" thickBot="1" x14ac:dyDescent="0.25">
      <c r="B51" s="342"/>
      <c r="C51" s="343"/>
      <c r="D51" s="334"/>
      <c r="E51" s="325"/>
      <c r="F51" s="325"/>
      <c r="G51" s="325"/>
      <c r="H51" s="325"/>
      <c r="I51" s="325"/>
      <c r="J51" s="325"/>
      <c r="K51" s="325"/>
      <c r="L51" s="325"/>
      <c r="M51" s="325"/>
      <c r="N51" s="332"/>
      <c r="O51" s="107"/>
    </row>
    <row r="52" spans="2:15" ht="16.149999999999999" customHeight="1" thickTop="1" x14ac:dyDescent="0.2">
      <c r="B52" s="326"/>
      <c r="C52" s="327"/>
      <c r="D52" s="229"/>
      <c r="E52" s="113"/>
      <c r="F52" s="12"/>
      <c r="G52" s="12"/>
      <c r="H52" s="12"/>
      <c r="I52" s="12"/>
      <c r="J52" s="12"/>
      <c r="K52" s="12"/>
      <c r="L52" s="12"/>
      <c r="M52" s="128"/>
      <c r="N52" s="13"/>
      <c r="O52" s="107"/>
    </row>
    <row r="53" spans="2:15" ht="15.75" x14ac:dyDescent="0.25">
      <c r="B53" s="319" t="s">
        <v>158</v>
      </c>
      <c r="C53" s="321"/>
      <c r="D53" s="227">
        <v>542000</v>
      </c>
      <c r="E53" s="123"/>
      <c r="F53" s="124"/>
      <c r="G53" s="124"/>
      <c r="H53" s="74">
        <f t="shared" ref="H53:H116" si="13">SUM(F53:G53)</f>
        <v>0</v>
      </c>
      <c r="I53" s="124"/>
      <c r="J53" s="124"/>
      <c r="K53" s="68">
        <f t="shared" ref="K53:K75" si="14">I53+J53</f>
        <v>0</v>
      </c>
      <c r="L53" s="68">
        <f t="shared" ref="L53:L125" si="15">+H53-K53</f>
        <v>0</v>
      </c>
      <c r="M53" s="124"/>
      <c r="N53" s="69">
        <f t="shared" ref="N53:N125" si="16">+L53-M53</f>
        <v>0</v>
      </c>
      <c r="O53" s="107"/>
    </row>
    <row r="54" spans="2:15" ht="15.75" x14ac:dyDescent="0.25">
      <c r="B54" s="319" t="s">
        <v>159</v>
      </c>
      <c r="C54" s="320"/>
      <c r="D54" s="227">
        <v>542001</v>
      </c>
      <c r="E54" s="123"/>
      <c r="F54" s="124"/>
      <c r="G54" s="124"/>
      <c r="H54" s="74">
        <f t="shared" si="13"/>
        <v>0</v>
      </c>
      <c r="I54" s="124"/>
      <c r="J54" s="124"/>
      <c r="K54" s="68">
        <f t="shared" si="14"/>
        <v>0</v>
      </c>
      <c r="L54" s="68">
        <f t="shared" si="15"/>
        <v>0</v>
      </c>
      <c r="M54" s="124"/>
      <c r="N54" s="69">
        <f t="shared" si="16"/>
        <v>0</v>
      </c>
      <c r="O54" s="107"/>
    </row>
    <row r="55" spans="2:15" ht="15.75" x14ac:dyDescent="0.25">
      <c r="B55" s="319" t="s">
        <v>160</v>
      </c>
      <c r="C55" s="320"/>
      <c r="D55" s="227">
        <v>542002</v>
      </c>
      <c r="E55" s="123"/>
      <c r="F55" s="124"/>
      <c r="G55" s="124"/>
      <c r="H55" s="74">
        <f t="shared" si="13"/>
        <v>0</v>
      </c>
      <c r="I55" s="124"/>
      <c r="J55" s="124"/>
      <c r="K55" s="68">
        <f t="shared" si="14"/>
        <v>0</v>
      </c>
      <c r="L55" s="68">
        <f t="shared" si="15"/>
        <v>0</v>
      </c>
      <c r="M55" s="124"/>
      <c r="N55" s="69">
        <f t="shared" si="16"/>
        <v>0</v>
      </c>
      <c r="O55" s="107"/>
    </row>
    <row r="56" spans="2:15" ht="15.75" x14ac:dyDescent="0.25">
      <c r="B56" s="319" t="s">
        <v>161</v>
      </c>
      <c r="C56" s="320"/>
      <c r="D56" s="227">
        <v>542003</v>
      </c>
      <c r="E56" s="123"/>
      <c r="F56" s="124"/>
      <c r="G56" s="124"/>
      <c r="H56" s="74">
        <f t="shared" si="13"/>
        <v>0</v>
      </c>
      <c r="I56" s="124"/>
      <c r="J56" s="124"/>
      <c r="K56" s="68">
        <f t="shared" si="14"/>
        <v>0</v>
      </c>
      <c r="L56" s="68">
        <f>+H56-K56</f>
        <v>0</v>
      </c>
      <c r="M56" s="124"/>
      <c r="N56" s="69">
        <f>+L56-M56</f>
        <v>0</v>
      </c>
      <c r="O56" s="107"/>
    </row>
    <row r="57" spans="2:15" ht="15.75" x14ac:dyDescent="0.25">
      <c r="B57" s="319" t="s">
        <v>162</v>
      </c>
      <c r="C57" s="320"/>
      <c r="D57" s="227">
        <v>542004</v>
      </c>
      <c r="E57" s="123"/>
      <c r="F57" s="124"/>
      <c r="G57" s="124"/>
      <c r="H57" s="74">
        <f t="shared" si="13"/>
        <v>0</v>
      </c>
      <c r="I57" s="124"/>
      <c r="J57" s="124"/>
      <c r="K57" s="68">
        <f t="shared" si="14"/>
        <v>0</v>
      </c>
      <c r="L57" s="68">
        <f t="shared" si="15"/>
        <v>0</v>
      </c>
      <c r="M57" s="124"/>
      <c r="N57" s="69">
        <f t="shared" si="16"/>
        <v>0</v>
      </c>
      <c r="O57" s="107"/>
    </row>
    <row r="58" spans="2:15" ht="15.75" x14ac:dyDescent="0.25">
      <c r="B58" s="319" t="s">
        <v>163</v>
      </c>
      <c r="C58" s="320"/>
      <c r="D58" s="227">
        <v>542005</v>
      </c>
      <c r="E58" s="123"/>
      <c r="F58" s="124"/>
      <c r="G58" s="124"/>
      <c r="H58" s="74">
        <f t="shared" si="13"/>
        <v>0</v>
      </c>
      <c r="I58" s="124"/>
      <c r="J58" s="124"/>
      <c r="K58" s="68">
        <f t="shared" si="14"/>
        <v>0</v>
      </c>
      <c r="L58" s="68">
        <f t="shared" si="15"/>
        <v>0</v>
      </c>
      <c r="M58" s="124"/>
      <c r="N58" s="69">
        <f t="shared" si="16"/>
        <v>0</v>
      </c>
      <c r="O58" s="107"/>
    </row>
    <row r="59" spans="2:15" ht="15.75" x14ac:dyDescent="0.25">
      <c r="B59" s="319" t="s">
        <v>164</v>
      </c>
      <c r="C59" s="320"/>
      <c r="D59" s="227">
        <v>542006</v>
      </c>
      <c r="E59" s="123"/>
      <c r="F59" s="124"/>
      <c r="G59" s="124"/>
      <c r="H59" s="74">
        <f t="shared" si="13"/>
        <v>0</v>
      </c>
      <c r="I59" s="124"/>
      <c r="J59" s="124"/>
      <c r="K59" s="68">
        <f t="shared" si="14"/>
        <v>0</v>
      </c>
      <c r="L59" s="68">
        <f t="shared" si="15"/>
        <v>0</v>
      </c>
      <c r="M59" s="124"/>
      <c r="N59" s="69">
        <f t="shared" si="16"/>
        <v>0</v>
      </c>
      <c r="O59" s="107"/>
    </row>
    <row r="60" spans="2:15" ht="15.75" x14ac:dyDescent="0.25">
      <c r="B60" s="319" t="s">
        <v>165</v>
      </c>
      <c r="C60" s="320"/>
      <c r="D60" s="227">
        <v>542007</v>
      </c>
      <c r="E60" s="123"/>
      <c r="F60" s="124"/>
      <c r="G60" s="124"/>
      <c r="H60" s="74">
        <f t="shared" si="13"/>
        <v>0</v>
      </c>
      <c r="I60" s="124"/>
      <c r="J60" s="124"/>
      <c r="K60" s="68">
        <f t="shared" si="14"/>
        <v>0</v>
      </c>
      <c r="L60" s="68">
        <f t="shared" si="15"/>
        <v>0</v>
      </c>
      <c r="M60" s="124"/>
      <c r="N60" s="69">
        <f t="shared" si="16"/>
        <v>0</v>
      </c>
      <c r="O60" s="107"/>
    </row>
    <row r="61" spans="2:15" ht="15.75" x14ac:dyDescent="0.25">
      <c r="B61" s="319" t="s">
        <v>166</v>
      </c>
      <c r="C61" s="320"/>
      <c r="D61" s="227">
        <v>542010</v>
      </c>
      <c r="E61" s="123"/>
      <c r="F61" s="124"/>
      <c r="G61" s="124"/>
      <c r="H61" s="74">
        <f t="shared" si="13"/>
        <v>0</v>
      </c>
      <c r="I61" s="124"/>
      <c r="J61" s="124"/>
      <c r="K61" s="68">
        <f t="shared" si="14"/>
        <v>0</v>
      </c>
      <c r="L61" s="68">
        <f t="shared" si="15"/>
        <v>0</v>
      </c>
      <c r="M61" s="124"/>
      <c r="N61" s="69">
        <f t="shared" si="16"/>
        <v>0</v>
      </c>
      <c r="O61" s="107"/>
    </row>
    <row r="62" spans="2:15" ht="15.75" x14ac:dyDescent="0.25">
      <c r="B62" s="319" t="s">
        <v>167</v>
      </c>
      <c r="C62" s="320"/>
      <c r="D62" s="227">
        <v>542020</v>
      </c>
      <c r="E62" s="123"/>
      <c r="F62" s="124"/>
      <c r="G62" s="124"/>
      <c r="H62" s="74">
        <f t="shared" si="13"/>
        <v>0</v>
      </c>
      <c r="I62" s="124"/>
      <c r="J62" s="124"/>
      <c r="K62" s="68">
        <f t="shared" si="14"/>
        <v>0</v>
      </c>
      <c r="L62" s="68">
        <f>+H62-K62</f>
        <v>0</v>
      </c>
      <c r="M62" s="124"/>
      <c r="N62" s="69">
        <f>+L62-M62</f>
        <v>0</v>
      </c>
      <c r="O62" s="107"/>
    </row>
    <row r="63" spans="2:15" ht="15.75" x14ac:dyDescent="0.25">
      <c r="B63" s="319" t="s">
        <v>168</v>
      </c>
      <c r="C63" s="320"/>
      <c r="D63" s="227">
        <v>542030</v>
      </c>
      <c r="E63" s="123"/>
      <c r="F63" s="124"/>
      <c r="G63" s="124"/>
      <c r="H63" s="74">
        <f t="shared" si="13"/>
        <v>0</v>
      </c>
      <c r="I63" s="124"/>
      <c r="J63" s="124"/>
      <c r="K63" s="68">
        <f t="shared" si="14"/>
        <v>0</v>
      </c>
      <c r="L63" s="68">
        <f t="shared" si="15"/>
        <v>0</v>
      </c>
      <c r="M63" s="124"/>
      <c r="N63" s="69">
        <f t="shared" si="16"/>
        <v>0</v>
      </c>
      <c r="O63" s="107"/>
    </row>
    <row r="64" spans="2:15" ht="15.75" x14ac:dyDescent="0.25">
      <c r="B64" s="319" t="s">
        <v>169</v>
      </c>
      <c r="C64" s="320"/>
      <c r="D64" s="227">
        <v>542100</v>
      </c>
      <c r="E64" s="123"/>
      <c r="F64" s="124"/>
      <c r="G64" s="124"/>
      <c r="H64" s="74">
        <f t="shared" si="13"/>
        <v>0</v>
      </c>
      <c r="I64" s="124"/>
      <c r="J64" s="124"/>
      <c r="K64" s="68">
        <f t="shared" si="14"/>
        <v>0</v>
      </c>
      <c r="L64" s="68">
        <f t="shared" si="15"/>
        <v>0</v>
      </c>
      <c r="M64" s="124"/>
      <c r="N64" s="69">
        <f t="shared" si="16"/>
        <v>0</v>
      </c>
      <c r="O64" s="107"/>
    </row>
    <row r="65" spans="2:15" ht="15.75" x14ac:dyDescent="0.25">
      <c r="B65" s="319" t="s">
        <v>170</v>
      </c>
      <c r="C65" s="320"/>
      <c r="D65" s="227">
        <v>542200</v>
      </c>
      <c r="E65" s="123"/>
      <c r="F65" s="124"/>
      <c r="G65" s="124"/>
      <c r="H65" s="74">
        <f t="shared" si="13"/>
        <v>0</v>
      </c>
      <c r="I65" s="124"/>
      <c r="J65" s="124"/>
      <c r="K65" s="68">
        <f t="shared" si="14"/>
        <v>0</v>
      </c>
      <c r="L65" s="68">
        <f t="shared" si="15"/>
        <v>0</v>
      </c>
      <c r="M65" s="124"/>
      <c r="N65" s="69">
        <f t="shared" si="16"/>
        <v>0</v>
      </c>
      <c r="O65" s="107"/>
    </row>
    <row r="66" spans="2:15" ht="15.75" x14ac:dyDescent="0.25">
      <c r="B66" s="319" t="s">
        <v>265</v>
      </c>
      <c r="C66" s="320"/>
      <c r="D66" s="227">
        <v>542300</v>
      </c>
      <c r="E66" s="123"/>
      <c r="F66" s="124"/>
      <c r="G66" s="124"/>
      <c r="H66" s="74">
        <f t="shared" si="13"/>
        <v>0</v>
      </c>
      <c r="I66" s="124"/>
      <c r="J66" s="124"/>
      <c r="K66" s="68">
        <f t="shared" si="14"/>
        <v>0</v>
      </c>
      <c r="L66" s="68">
        <f t="shared" si="15"/>
        <v>0</v>
      </c>
      <c r="M66" s="124"/>
      <c r="N66" s="69">
        <f t="shared" si="16"/>
        <v>0</v>
      </c>
      <c r="O66" s="107"/>
    </row>
    <row r="67" spans="2:15" ht="15.75" x14ac:dyDescent="0.25">
      <c r="B67" s="319" t="s">
        <v>266</v>
      </c>
      <c r="C67" s="320"/>
      <c r="D67" s="227">
        <v>542310</v>
      </c>
      <c r="E67" s="123"/>
      <c r="F67" s="124"/>
      <c r="G67" s="124"/>
      <c r="H67" s="74">
        <f t="shared" si="13"/>
        <v>0</v>
      </c>
      <c r="I67" s="124"/>
      <c r="J67" s="124"/>
      <c r="K67" s="68">
        <f t="shared" si="14"/>
        <v>0</v>
      </c>
      <c r="L67" s="68">
        <f t="shared" si="15"/>
        <v>0</v>
      </c>
      <c r="M67" s="124"/>
      <c r="N67" s="69">
        <f t="shared" si="16"/>
        <v>0</v>
      </c>
      <c r="O67" s="107"/>
    </row>
    <row r="68" spans="2:15" ht="15.75" x14ac:dyDescent="0.25">
      <c r="B68" s="319" t="s">
        <v>171</v>
      </c>
      <c r="C68" s="320"/>
      <c r="D68" s="227">
        <v>542400</v>
      </c>
      <c r="E68" s="123"/>
      <c r="F68" s="124"/>
      <c r="G68" s="124"/>
      <c r="H68" s="74">
        <f t="shared" si="13"/>
        <v>0</v>
      </c>
      <c r="I68" s="124"/>
      <c r="J68" s="124"/>
      <c r="K68" s="68">
        <f t="shared" si="14"/>
        <v>0</v>
      </c>
      <c r="L68" s="68">
        <f t="shared" si="15"/>
        <v>0</v>
      </c>
      <c r="M68" s="124"/>
      <c r="N68" s="69">
        <f t="shared" si="16"/>
        <v>0</v>
      </c>
      <c r="O68" s="107"/>
    </row>
    <row r="69" spans="2:15" ht="15.75" x14ac:dyDescent="0.25">
      <c r="B69" s="319" t="s">
        <v>172</v>
      </c>
      <c r="C69" s="320"/>
      <c r="D69" s="227">
        <v>542500</v>
      </c>
      <c r="E69" s="123"/>
      <c r="F69" s="124"/>
      <c r="G69" s="124"/>
      <c r="H69" s="74">
        <f t="shared" si="13"/>
        <v>0</v>
      </c>
      <c r="I69" s="124"/>
      <c r="J69" s="124"/>
      <c r="K69" s="68">
        <f t="shared" si="14"/>
        <v>0</v>
      </c>
      <c r="L69" s="68">
        <f t="shared" si="15"/>
        <v>0</v>
      </c>
      <c r="M69" s="124"/>
      <c r="N69" s="69">
        <f t="shared" si="16"/>
        <v>0</v>
      </c>
      <c r="O69" s="107"/>
    </row>
    <row r="70" spans="2:15" ht="15.75" x14ac:dyDescent="0.25">
      <c r="B70" s="319" t="s">
        <v>173</v>
      </c>
      <c r="C70" s="320"/>
      <c r="D70" s="227">
        <v>542600</v>
      </c>
      <c r="E70" s="123"/>
      <c r="F70" s="124"/>
      <c r="G70" s="124"/>
      <c r="H70" s="74">
        <f t="shared" si="13"/>
        <v>0</v>
      </c>
      <c r="I70" s="124"/>
      <c r="J70" s="124"/>
      <c r="K70" s="68">
        <f t="shared" si="14"/>
        <v>0</v>
      </c>
      <c r="L70" s="68">
        <f t="shared" si="15"/>
        <v>0</v>
      </c>
      <c r="M70" s="124"/>
      <c r="N70" s="69">
        <f t="shared" si="16"/>
        <v>0</v>
      </c>
      <c r="O70" s="107"/>
    </row>
    <row r="71" spans="2:15" ht="15.75" x14ac:dyDescent="0.25">
      <c r="B71" s="319" t="s">
        <v>174</v>
      </c>
      <c r="C71" s="320"/>
      <c r="D71" s="227">
        <v>542700</v>
      </c>
      <c r="E71" s="123"/>
      <c r="F71" s="124"/>
      <c r="G71" s="124"/>
      <c r="H71" s="74">
        <f t="shared" si="13"/>
        <v>0</v>
      </c>
      <c r="I71" s="124"/>
      <c r="J71" s="124"/>
      <c r="K71" s="68">
        <f t="shared" si="14"/>
        <v>0</v>
      </c>
      <c r="L71" s="68">
        <f t="shared" si="15"/>
        <v>0</v>
      </c>
      <c r="M71" s="124"/>
      <c r="N71" s="69">
        <f t="shared" si="16"/>
        <v>0</v>
      </c>
      <c r="O71" s="107"/>
    </row>
    <row r="72" spans="2:15" ht="15.75" x14ac:dyDescent="0.25">
      <c r="B72" s="319" t="s">
        <v>175</v>
      </c>
      <c r="C72" s="320"/>
      <c r="D72" s="227">
        <v>542800</v>
      </c>
      <c r="E72" s="123"/>
      <c r="F72" s="124"/>
      <c r="G72" s="124"/>
      <c r="H72" s="74">
        <f t="shared" si="13"/>
        <v>0</v>
      </c>
      <c r="I72" s="124"/>
      <c r="J72" s="124"/>
      <c r="K72" s="68">
        <f t="shared" si="14"/>
        <v>0</v>
      </c>
      <c r="L72" s="68">
        <f t="shared" si="15"/>
        <v>0</v>
      </c>
      <c r="M72" s="124"/>
      <c r="N72" s="69">
        <f t="shared" si="16"/>
        <v>0</v>
      </c>
      <c r="O72" s="107"/>
    </row>
    <row r="73" spans="2:15" ht="15.75" x14ac:dyDescent="0.25">
      <c r="B73" s="319" t="s">
        <v>176</v>
      </c>
      <c r="C73" s="320"/>
      <c r="D73" s="227">
        <v>542900</v>
      </c>
      <c r="E73" s="123"/>
      <c r="F73" s="124"/>
      <c r="G73" s="124"/>
      <c r="H73" s="74">
        <f t="shared" si="13"/>
        <v>0</v>
      </c>
      <c r="I73" s="124"/>
      <c r="J73" s="124"/>
      <c r="K73" s="68">
        <f t="shared" si="14"/>
        <v>0</v>
      </c>
      <c r="L73" s="68">
        <f t="shared" si="15"/>
        <v>0</v>
      </c>
      <c r="M73" s="124"/>
      <c r="N73" s="69">
        <f t="shared" si="16"/>
        <v>0</v>
      </c>
      <c r="O73" s="107"/>
    </row>
    <row r="74" spans="2:15" ht="15.75" x14ac:dyDescent="0.25">
      <c r="B74" s="319" t="s">
        <v>267</v>
      </c>
      <c r="C74" s="320"/>
      <c r="D74" s="227">
        <v>543000</v>
      </c>
      <c r="E74" s="123"/>
      <c r="F74" s="124"/>
      <c r="G74" s="124"/>
      <c r="H74" s="74">
        <f t="shared" si="13"/>
        <v>0</v>
      </c>
      <c r="I74" s="124"/>
      <c r="J74" s="124"/>
      <c r="K74" s="68">
        <f t="shared" si="14"/>
        <v>0</v>
      </c>
      <c r="L74" s="68">
        <f t="shared" si="15"/>
        <v>0</v>
      </c>
      <c r="M74" s="124"/>
      <c r="N74" s="69">
        <f t="shared" si="16"/>
        <v>0</v>
      </c>
      <c r="O74" s="107"/>
    </row>
    <row r="75" spans="2:15" ht="15.75" x14ac:dyDescent="0.25">
      <c r="B75" s="319" t="s">
        <v>268</v>
      </c>
      <c r="C75" s="320"/>
      <c r="D75" s="227">
        <v>543009</v>
      </c>
      <c r="E75" s="123"/>
      <c r="F75" s="124"/>
      <c r="G75" s="124"/>
      <c r="H75" s="74">
        <f t="shared" si="13"/>
        <v>0</v>
      </c>
      <c r="I75" s="124"/>
      <c r="J75" s="124"/>
      <c r="K75" s="68">
        <f t="shared" si="14"/>
        <v>0</v>
      </c>
      <c r="L75" s="68">
        <f t="shared" si="15"/>
        <v>0</v>
      </c>
      <c r="M75" s="124"/>
      <c r="N75" s="69">
        <f t="shared" si="16"/>
        <v>0</v>
      </c>
      <c r="O75" s="107"/>
    </row>
    <row r="76" spans="2:15" ht="15.75" x14ac:dyDescent="0.25">
      <c r="B76" s="319" t="s">
        <v>75</v>
      </c>
      <c r="C76" s="320"/>
      <c r="D76" s="227">
        <v>543100</v>
      </c>
      <c r="E76" s="123"/>
      <c r="F76" s="124"/>
      <c r="G76" s="124"/>
      <c r="H76" s="74">
        <f t="shared" si="13"/>
        <v>0</v>
      </c>
      <c r="I76" s="124"/>
      <c r="J76" s="124"/>
      <c r="K76" s="68">
        <v>0</v>
      </c>
      <c r="L76" s="68">
        <f t="shared" si="15"/>
        <v>0</v>
      </c>
      <c r="M76" s="124"/>
      <c r="N76" s="69">
        <f t="shared" si="16"/>
        <v>0</v>
      </c>
      <c r="O76" s="107"/>
    </row>
    <row r="77" spans="2:15" ht="15.75" x14ac:dyDescent="0.25">
      <c r="B77" s="319" t="s">
        <v>177</v>
      </c>
      <c r="C77" s="320"/>
      <c r="D77" s="227">
        <v>543200</v>
      </c>
      <c r="E77" s="123"/>
      <c r="F77" s="124"/>
      <c r="G77" s="124"/>
      <c r="H77" s="74">
        <f t="shared" si="13"/>
        <v>0</v>
      </c>
      <c r="I77" s="124"/>
      <c r="J77" s="124"/>
      <c r="K77" s="68">
        <f t="shared" ref="K77:K140" si="17">I77+J77</f>
        <v>0</v>
      </c>
      <c r="L77" s="68">
        <f t="shared" si="15"/>
        <v>0</v>
      </c>
      <c r="M77" s="124"/>
      <c r="N77" s="69">
        <f t="shared" si="16"/>
        <v>0</v>
      </c>
      <c r="O77" s="107"/>
    </row>
    <row r="78" spans="2:15" ht="15.75" x14ac:dyDescent="0.25">
      <c r="B78" s="319" t="s">
        <v>178</v>
      </c>
      <c r="C78" s="320"/>
      <c r="D78" s="227">
        <v>543300</v>
      </c>
      <c r="E78" s="123"/>
      <c r="F78" s="124"/>
      <c r="G78" s="124"/>
      <c r="H78" s="74">
        <f t="shared" si="13"/>
        <v>0</v>
      </c>
      <c r="I78" s="124"/>
      <c r="J78" s="124"/>
      <c r="K78" s="68">
        <f t="shared" si="17"/>
        <v>0</v>
      </c>
      <c r="L78" s="68">
        <f t="shared" si="15"/>
        <v>0</v>
      </c>
      <c r="M78" s="124"/>
      <c r="N78" s="69">
        <f t="shared" si="16"/>
        <v>0</v>
      </c>
      <c r="O78" s="107"/>
    </row>
    <row r="79" spans="2:15" ht="15.75" x14ac:dyDescent="0.25">
      <c r="B79" s="319" t="s">
        <v>179</v>
      </c>
      <c r="C79" s="320"/>
      <c r="D79" s="227">
        <v>543400</v>
      </c>
      <c r="E79" s="123"/>
      <c r="F79" s="124"/>
      <c r="G79" s="124"/>
      <c r="H79" s="74">
        <f t="shared" si="13"/>
        <v>0</v>
      </c>
      <c r="I79" s="124"/>
      <c r="J79" s="124"/>
      <c r="K79" s="68">
        <f t="shared" si="17"/>
        <v>0</v>
      </c>
      <c r="L79" s="68">
        <f t="shared" si="15"/>
        <v>0</v>
      </c>
      <c r="M79" s="124"/>
      <c r="N79" s="69">
        <f t="shared" si="16"/>
        <v>0</v>
      </c>
      <c r="O79" s="107"/>
    </row>
    <row r="80" spans="2:15" ht="15.75" x14ac:dyDescent="0.25">
      <c r="B80" s="319" t="s">
        <v>180</v>
      </c>
      <c r="C80" s="320"/>
      <c r="D80" s="227">
        <v>543500</v>
      </c>
      <c r="E80" s="123"/>
      <c r="F80" s="124"/>
      <c r="G80" s="124"/>
      <c r="H80" s="74">
        <f t="shared" si="13"/>
        <v>0</v>
      </c>
      <c r="I80" s="124"/>
      <c r="J80" s="124"/>
      <c r="K80" s="68">
        <f t="shared" si="17"/>
        <v>0</v>
      </c>
      <c r="L80" s="68">
        <f t="shared" si="15"/>
        <v>0</v>
      </c>
      <c r="M80" s="124"/>
      <c r="N80" s="69">
        <f t="shared" si="16"/>
        <v>0</v>
      </c>
      <c r="O80" s="107"/>
    </row>
    <row r="81" spans="2:15" ht="15.75" x14ac:dyDescent="0.25">
      <c r="B81" s="319" t="s">
        <v>181</v>
      </c>
      <c r="C81" s="320"/>
      <c r="D81" s="227">
        <v>543600</v>
      </c>
      <c r="E81" s="123"/>
      <c r="F81" s="124"/>
      <c r="G81" s="124"/>
      <c r="H81" s="74">
        <f t="shared" si="13"/>
        <v>0</v>
      </c>
      <c r="I81" s="124"/>
      <c r="J81" s="124"/>
      <c r="K81" s="68">
        <f t="shared" si="17"/>
        <v>0</v>
      </c>
      <c r="L81" s="68">
        <f t="shared" si="15"/>
        <v>0</v>
      </c>
      <c r="M81" s="124"/>
      <c r="N81" s="69">
        <f t="shared" si="16"/>
        <v>0</v>
      </c>
      <c r="O81" s="107"/>
    </row>
    <row r="82" spans="2:15" ht="15.75" x14ac:dyDescent="0.25">
      <c r="B82" s="319" t="s">
        <v>182</v>
      </c>
      <c r="C82" s="320"/>
      <c r="D82" s="227">
        <v>543700</v>
      </c>
      <c r="E82" s="123"/>
      <c r="F82" s="124"/>
      <c r="G82" s="124"/>
      <c r="H82" s="74">
        <f t="shared" si="13"/>
        <v>0</v>
      </c>
      <c r="I82" s="124"/>
      <c r="J82" s="124"/>
      <c r="K82" s="68">
        <f t="shared" si="17"/>
        <v>0</v>
      </c>
      <c r="L82" s="68">
        <f t="shared" si="15"/>
        <v>0</v>
      </c>
      <c r="M82" s="124"/>
      <c r="N82" s="69">
        <f t="shared" si="16"/>
        <v>0</v>
      </c>
      <c r="O82" s="107"/>
    </row>
    <row r="83" spans="2:15" ht="15.75" x14ac:dyDescent="0.25">
      <c r="B83" s="319" t="s">
        <v>183</v>
      </c>
      <c r="C83" s="320"/>
      <c r="D83" s="227">
        <v>543820</v>
      </c>
      <c r="E83" s="123"/>
      <c r="F83" s="124"/>
      <c r="G83" s="124"/>
      <c r="H83" s="74">
        <f t="shared" si="13"/>
        <v>0</v>
      </c>
      <c r="I83" s="124"/>
      <c r="J83" s="124"/>
      <c r="K83" s="68">
        <f t="shared" si="17"/>
        <v>0</v>
      </c>
      <c r="L83" s="68">
        <f>+H83-K83</f>
        <v>0</v>
      </c>
      <c r="M83" s="124"/>
      <c r="N83" s="69">
        <f>+L83-M83</f>
        <v>0</v>
      </c>
      <c r="O83" s="107"/>
    </row>
    <row r="84" spans="2:15" ht="15.75" x14ac:dyDescent="0.25">
      <c r="B84" s="319" t="s">
        <v>269</v>
      </c>
      <c r="C84" s="320"/>
      <c r="D84" s="227">
        <v>543830</v>
      </c>
      <c r="E84" s="123"/>
      <c r="F84" s="124"/>
      <c r="G84" s="124"/>
      <c r="H84" s="74">
        <f t="shared" si="13"/>
        <v>0</v>
      </c>
      <c r="I84" s="124"/>
      <c r="J84" s="124"/>
      <c r="K84" s="68">
        <f t="shared" si="17"/>
        <v>0</v>
      </c>
      <c r="L84" s="68">
        <f t="shared" si="15"/>
        <v>0</v>
      </c>
      <c r="M84" s="124"/>
      <c r="N84" s="69">
        <f t="shared" si="16"/>
        <v>0</v>
      </c>
      <c r="O84" s="107"/>
    </row>
    <row r="85" spans="2:15" ht="15.75" x14ac:dyDescent="0.25">
      <c r="B85" s="319" t="s">
        <v>54</v>
      </c>
      <c r="C85" s="320"/>
      <c r="D85" s="227">
        <v>543900</v>
      </c>
      <c r="E85" s="123"/>
      <c r="F85" s="124"/>
      <c r="G85" s="124"/>
      <c r="H85" s="74">
        <f t="shared" si="13"/>
        <v>0</v>
      </c>
      <c r="I85" s="124"/>
      <c r="J85" s="124"/>
      <c r="K85" s="68">
        <f t="shared" si="17"/>
        <v>0</v>
      </c>
      <c r="L85" s="68">
        <f>+H85-K85</f>
        <v>0</v>
      </c>
      <c r="M85" s="124"/>
      <c r="N85" s="69">
        <f>+L85-M85</f>
        <v>0</v>
      </c>
      <c r="O85" s="107"/>
    </row>
    <row r="86" spans="2:15" ht="15.75" x14ac:dyDescent="0.25">
      <c r="B86" s="319" t="s">
        <v>184</v>
      </c>
      <c r="C86" s="320"/>
      <c r="D86" s="227">
        <v>544000</v>
      </c>
      <c r="E86" s="123"/>
      <c r="F86" s="124"/>
      <c r="G86" s="124"/>
      <c r="H86" s="74">
        <f t="shared" si="13"/>
        <v>0</v>
      </c>
      <c r="I86" s="124"/>
      <c r="J86" s="124"/>
      <c r="K86" s="68">
        <f t="shared" si="17"/>
        <v>0</v>
      </c>
      <c r="L86" s="68">
        <f t="shared" si="15"/>
        <v>0</v>
      </c>
      <c r="M86" s="124"/>
      <c r="N86" s="69">
        <f t="shared" si="16"/>
        <v>0</v>
      </c>
      <c r="O86" s="107"/>
    </row>
    <row r="87" spans="2:15" ht="15.75" x14ac:dyDescent="0.25">
      <c r="B87" s="319" t="s">
        <v>185</v>
      </c>
      <c r="C87" s="320"/>
      <c r="D87" s="227">
        <v>544100</v>
      </c>
      <c r="E87" s="123"/>
      <c r="F87" s="124"/>
      <c r="G87" s="124"/>
      <c r="H87" s="74">
        <f t="shared" si="13"/>
        <v>0</v>
      </c>
      <c r="I87" s="124"/>
      <c r="J87" s="124"/>
      <c r="K87" s="68">
        <f t="shared" si="17"/>
        <v>0</v>
      </c>
      <c r="L87" s="68">
        <f>+H87-K87</f>
        <v>0</v>
      </c>
      <c r="M87" s="124"/>
      <c r="N87" s="69">
        <f>+L87-M87</f>
        <v>0</v>
      </c>
      <c r="O87" s="107"/>
    </row>
    <row r="88" spans="2:15" ht="15.75" x14ac:dyDescent="0.25">
      <c r="B88" s="319" t="s">
        <v>186</v>
      </c>
      <c r="C88" s="320"/>
      <c r="D88" s="227">
        <v>544200</v>
      </c>
      <c r="E88" s="123"/>
      <c r="F88" s="124"/>
      <c r="G88" s="124"/>
      <c r="H88" s="74">
        <f t="shared" si="13"/>
        <v>0</v>
      </c>
      <c r="I88" s="124"/>
      <c r="J88" s="124"/>
      <c r="K88" s="68">
        <f t="shared" si="17"/>
        <v>0</v>
      </c>
      <c r="L88" s="68">
        <f t="shared" si="15"/>
        <v>0</v>
      </c>
      <c r="M88" s="124"/>
      <c r="N88" s="69">
        <f t="shared" si="16"/>
        <v>0</v>
      </c>
      <c r="O88" s="107"/>
    </row>
    <row r="89" spans="2:15" ht="15.75" x14ac:dyDescent="0.25">
      <c r="B89" s="319" t="s">
        <v>187</v>
      </c>
      <c r="C89" s="320"/>
      <c r="D89" s="227">
        <v>544300</v>
      </c>
      <c r="E89" s="123"/>
      <c r="F89" s="124"/>
      <c r="G89" s="124"/>
      <c r="H89" s="74">
        <f t="shared" si="13"/>
        <v>0</v>
      </c>
      <c r="I89" s="124"/>
      <c r="J89" s="124"/>
      <c r="K89" s="68">
        <f t="shared" si="17"/>
        <v>0</v>
      </c>
      <c r="L89" s="68">
        <f t="shared" si="15"/>
        <v>0</v>
      </c>
      <c r="M89" s="124"/>
      <c r="N89" s="69">
        <f t="shared" si="16"/>
        <v>0</v>
      </c>
      <c r="O89" s="107"/>
    </row>
    <row r="90" spans="2:15" ht="15.75" x14ac:dyDescent="0.25">
      <c r="B90" s="319" t="s">
        <v>188</v>
      </c>
      <c r="C90" s="320"/>
      <c r="D90" s="227">
        <v>544400</v>
      </c>
      <c r="E90" s="123"/>
      <c r="F90" s="124"/>
      <c r="G90" s="124"/>
      <c r="H90" s="74">
        <f t="shared" si="13"/>
        <v>0</v>
      </c>
      <c r="I90" s="124"/>
      <c r="J90" s="124"/>
      <c r="K90" s="68">
        <f t="shared" si="17"/>
        <v>0</v>
      </c>
      <c r="L90" s="68">
        <f t="shared" si="15"/>
        <v>0</v>
      </c>
      <c r="M90" s="124"/>
      <c r="N90" s="69">
        <f t="shared" si="16"/>
        <v>0</v>
      </c>
      <c r="O90" s="107"/>
    </row>
    <row r="91" spans="2:15" ht="15.75" x14ac:dyDescent="0.25">
      <c r="B91" s="319" t="s">
        <v>189</v>
      </c>
      <c r="C91" s="320"/>
      <c r="D91" s="227">
        <v>544500</v>
      </c>
      <c r="E91" s="123"/>
      <c r="F91" s="124"/>
      <c r="G91" s="124"/>
      <c r="H91" s="74">
        <f t="shared" si="13"/>
        <v>0</v>
      </c>
      <c r="I91" s="124"/>
      <c r="J91" s="124"/>
      <c r="K91" s="68">
        <f t="shared" si="17"/>
        <v>0</v>
      </c>
      <c r="L91" s="68">
        <f>+H91-K91</f>
        <v>0</v>
      </c>
      <c r="M91" s="124"/>
      <c r="N91" s="69">
        <f>+L91-M91</f>
        <v>0</v>
      </c>
      <c r="O91" s="107"/>
    </row>
    <row r="92" spans="2:15" ht="15.75" x14ac:dyDescent="0.25">
      <c r="B92" s="319" t="s">
        <v>190</v>
      </c>
      <c r="C92" s="320"/>
      <c r="D92" s="227">
        <v>544600</v>
      </c>
      <c r="E92" s="123"/>
      <c r="F92" s="124"/>
      <c r="G92" s="124"/>
      <c r="H92" s="74">
        <f t="shared" si="13"/>
        <v>0</v>
      </c>
      <c r="I92" s="124"/>
      <c r="J92" s="124"/>
      <c r="K92" s="68">
        <f t="shared" si="17"/>
        <v>0</v>
      </c>
      <c r="L92" s="68">
        <f>+H92-K92</f>
        <v>0</v>
      </c>
      <c r="M92" s="124"/>
      <c r="N92" s="69">
        <f>+L92-M92</f>
        <v>0</v>
      </c>
      <c r="O92" s="107"/>
    </row>
    <row r="93" spans="2:15" ht="15.75" x14ac:dyDescent="0.25">
      <c r="B93" s="319" t="s">
        <v>191</v>
      </c>
      <c r="C93" s="320"/>
      <c r="D93" s="227">
        <v>544700</v>
      </c>
      <c r="E93" s="123"/>
      <c r="F93" s="124"/>
      <c r="G93" s="124"/>
      <c r="H93" s="74">
        <f t="shared" si="13"/>
        <v>0</v>
      </c>
      <c r="I93" s="124"/>
      <c r="J93" s="124"/>
      <c r="K93" s="68">
        <f t="shared" si="17"/>
        <v>0</v>
      </c>
      <c r="L93" s="68">
        <f>+H93-K93</f>
        <v>0</v>
      </c>
      <c r="M93" s="124"/>
      <c r="N93" s="69">
        <f>+L93-M93</f>
        <v>0</v>
      </c>
      <c r="O93" s="107"/>
    </row>
    <row r="94" spans="2:15" ht="15.75" x14ac:dyDescent="0.25">
      <c r="B94" s="319" t="s">
        <v>192</v>
      </c>
      <c r="C94" s="320"/>
      <c r="D94" s="227">
        <v>544800</v>
      </c>
      <c r="E94" s="123"/>
      <c r="F94" s="124"/>
      <c r="G94" s="124"/>
      <c r="H94" s="74">
        <f t="shared" si="13"/>
        <v>0</v>
      </c>
      <c r="I94" s="124"/>
      <c r="J94" s="124"/>
      <c r="K94" s="68">
        <f t="shared" si="17"/>
        <v>0</v>
      </c>
      <c r="L94" s="68">
        <f>+H94-K94</f>
        <v>0</v>
      </c>
      <c r="M94" s="124"/>
      <c r="N94" s="69">
        <f>+L94-M94</f>
        <v>0</v>
      </c>
      <c r="O94" s="107"/>
    </row>
    <row r="95" spans="2:15" ht="15.75" x14ac:dyDescent="0.25">
      <c r="B95" s="319" t="s">
        <v>193</v>
      </c>
      <c r="C95" s="320"/>
      <c r="D95" s="227">
        <v>544900</v>
      </c>
      <c r="E95" s="123"/>
      <c r="F95" s="124"/>
      <c r="G95" s="124"/>
      <c r="H95" s="74">
        <f t="shared" si="13"/>
        <v>0</v>
      </c>
      <c r="I95" s="124"/>
      <c r="J95" s="124"/>
      <c r="K95" s="68">
        <f t="shared" si="17"/>
        <v>0</v>
      </c>
      <c r="L95" s="68">
        <f>+H95-K95</f>
        <v>0</v>
      </c>
      <c r="M95" s="124"/>
      <c r="N95" s="69">
        <f>+L95-M95</f>
        <v>0</v>
      </c>
      <c r="O95" s="107"/>
    </row>
    <row r="96" spans="2:15" ht="15.75" x14ac:dyDescent="0.25">
      <c r="B96" s="319" t="s">
        <v>37</v>
      </c>
      <c r="C96" s="320"/>
      <c r="D96" s="227">
        <v>545600</v>
      </c>
      <c r="E96" s="123"/>
      <c r="F96" s="124"/>
      <c r="G96" s="124"/>
      <c r="H96" s="74">
        <f t="shared" si="13"/>
        <v>0</v>
      </c>
      <c r="I96" s="124"/>
      <c r="J96" s="124"/>
      <c r="K96" s="68">
        <f t="shared" si="17"/>
        <v>0</v>
      </c>
      <c r="L96" s="68">
        <f t="shared" si="15"/>
        <v>0</v>
      </c>
      <c r="M96" s="124"/>
      <c r="N96" s="69">
        <f t="shared" si="16"/>
        <v>0</v>
      </c>
      <c r="O96" s="107"/>
    </row>
    <row r="97" spans="2:15" ht="15.75" x14ac:dyDescent="0.25">
      <c r="B97" s="319" t="s">
        <v>194</v>
      </c>
      <c r="C97" s="320"/>
      <c r="D97" s="227">
        <v>545609</v>
      </c>
      <c r="E97" s="123"/>
      <c r="F97" s="124"/>
      <c r="G97" s="124"/>
      <c r="H97" s="74">
        <f t="shared" si="13"/>
        <v>0</v>
      </c>
      <c r="I97" s="124"/>
      <c r="J97" s="124"/>
      <c r="K97" s="68">
        <f t="shared" si="17"/>
        <v>0</v>
      </c>
      <c r="L97" s="68">
        <f t="shared" si="15"/>
        <v>0</v>
      </c>
      <c r="M97" s="124"/>
      <c r="N97" s="69">
        <f t="shared" si="16"/>
        <v>0</v>
      </c>
      <c r="O97" s="21"/>
    </row>
    <row r="98" spans="2:15" ht="15.75" x14ac:dyDescent="0.25">
      <c r="B98" s="319" t="s">
        <v>195</v>
      </c>
      <c r="C98" s="320"/>
      <c r="D98" s="227">
        <v>545700</v>
      </c>
      <c r="E98" s="123"/>
      <c r="F98" s="124"/>
      <c r="G98" s="124"/>
      <c r="H98" s="74">
        <f t="shared" si="13"/>
        <v>0</v>
      </c>
      <c r="I98" s="124"/>
      <c r="J98" s="124"/>
      <c r="K98" s="68">
        <f t="shared" si="17"/>
        <v>0</v>
      </c>
      <c r="L98" s="68">
        <f t="shared" si="15"/>
        <v>0</v>
      </c>
      <c r="M98" s="124"/>
      <c r="N98" s="69">
        <f t="shared" si="16"/>
        <v>0</v>
      </c>
      <c r="O98" s="107"/>
    </row>
    <row r="99" spans="2:15" ht="15.75" x14ac:dyDescent="0.25">
      <c r="B99" s="319" t="s">
        <v>196</v>
      </c>
      <c r="C99" s="320"/>
      <c r="D99" s="227">
        <v>545710</v>
      </c>
      <c r="E99" s="123"/>
      <c r="F99" s="124"/>
      <c r="G99" s="124"/>
      <c r="H99" s="74">
        <f t="shared" si="13"/>
        <v>0</v>
      </c>
      <c r="I99" s="124"/>
      <c r="J99" s="124"/>
      <c r="K99" s="68">
        <f t="shared" si="17"/>
        <v>0</v>
      </c>
      <c r="L99" s="68">
        <f>+H99-K99</f>
        <v>0</v>
      </c>
      <c r="M99" s="124"/>
      <c r="N99" s="69">
        <f>+L99-M99</f>
        <v>0</v>
      </c>
      <c r="O99" s="107"/>
    </row>
    <row r="100" spans="2:15" ht="15.75" x14ac:dyDescent="0.25">
      <c r="B100" s="319" t="s">
        <v>197</v>
      </c>
      <c r="C100" s="320"/>
      <c r="D100" s="227">
        <v>545800</v>
      </c>
      <c r="E100" s="123"/>
      <c r="F100" s="124"/>
      <c r="G100" s="124"/>
      <c r="H100" s="74">
        <f t="shared" si="13"/>
        <v>0</v>
      </c>
      <c r="I100" s="124"/>
      <c r="J100" s="124"/>
      <c r="K100" s="68">
        <f t="shared" si="17"/>
        <v>0</v>
      </c>
      <c r="L100" s="68">
        <f t="shared" si="15"/>
        <v>0</v>
      </c>
      <c r="M100" s="124"/>
      <c r="N100" s="69">
        <f t="shared" si="16"/>
        <v>0</v>
      </c>
      <c r="O100" s="107"/>
    </row>
    <row r="101" spans="2:15" ht="15.75" x14ac:dyDescent="0.25">
      <c r="B101" s="319" t="s">
        <v>198</v>
      </c>
      <c r="C101" s="320"/>
      <c r="D101" s="227">
        <v>545810</v>
      </c>
      <c r="E101" s="123"/>
      <c r="F101" s="124"/>
      <c r="G101" s="124"/>
      <c r="H101" s="74">
        <f t="shared" si="13"/>
        <v>0</v>
      </c>
      <c r="I101" s="124"/>
      <c r="J101" s="124"/>
      <c r="K101" s="68">
        <f t="shared" si="17"/>
        <v>0</v>
      </c>
      <c r="L101" s="68">
        <f t="shared" si="15"/>
        <v>0</v>
      </c>
      <c r="M101" s="124"/>
      <c r="N101" s="69">
        <f t="shared" si="16"/>
        <v>0</v>
      </c>
      <c r="O101" s="107"/>
    </row>
    <row r="102" spans="2:15" ht="15.75" x14ac:dyDescent="0.25">
      <c r="B102" s="319" t="s">
        <v>199</v>
      </c>
      <c r="C102" s="320"/>
      <c r="D102" s="227">
        <v>545900</v>
      </c>
      <c r="E102" s="123"/>
      <c r="F102" s="124"/>
      <c r="G102" s="124"/>
      <c r="H102" s="74">
        <f t="shared" si="13"/>
        <v>0</v>
      </c>
      <c r="I102" s="124"/>
      <c r="J102" s="124"/>
      <c r="K102" s="68">
        <f t="shared" si="17"/>
        <v>0</v>
      </c>
      <c r="L102" s="68">
        <f t="shared" si="15"/>
        <v>0</v>
      </c>
      <c r="M102" s="124"/>
      <c r="N102" s="69">
        <f t="shared" si="16"/>
        <v>0</v>
      </c>
      <c r="O102" s="107"/>
    </row>
    <row r="103" spans="2:15" ht="15.75" x14ac:dyDescent="0.25">
      <c r="B103" s="319" t="s">
        <v>270</v>
      </c>
      <c r="C103" s="320"/>
      <c r="D103" s="227">
        <v>545909</v>
      </c>
      <c r="E103" s="123"/>
      <c r="F103" s="124"/>
      <c r="G103" s="124"/>
      <c r="H103" s="74">
        <f t="shared" si="13"/>
        <v>0</v>
      </c>
      <c r="I103" s="124"/>
      <c r="J103" s="125"/>
      <c r="K103" s="68">
        <f t="shared" si="17"/>
        <v>0</v>
      </c>
      <c r="L103" s="68">
        <f t="shared" si="15"/>
        <v>0</v>
      </c>
      <c r="M103" s="125"/>
      <c r="N103" s="69">
        <f t="shared" si="16"/>
        <v>0</v>
      </c>
      <c r="O103" s="107"/>
    </row>
    <row r="104" spans="2:15" ht="15.75" x14ac:dyDescent="0.25">
      <c r="B104" s="319" t="s">
        <v>200</v>
      </c>
      <c r="C104" s="320"/>
      <c r="D104" s="227">
        <v>546000</v>
      </c>
      <c r="E104" s="123"/>
      <c r="F104" s="124"/>
      <c r="G104" s="124"/>
      <c r="H104" s="74">
        <f t="shared" si="13"/>
        <v>0</v>
      </c>
      <c r="I104" s="124"/>
      <c r="J104" s="124"/>
      <c r="K104" s="68">
        <f t="shared" si="17"/>
        <v>0</v>
      </c>
      <c r="L104" s="68">
        <f t="shared" si="15"/>
        <v>0</v>
      </c>
      <c r="M104" s="124"/>
      <c r="N104" s="69">
        <f t="shared" si="16"/>
        <v>0</v>
      </c>
      <c r="O104" s="107"/>
    </row>
    <row r="105" spans="2:15" ht="15.75" x14ac:dyDescent="0.25">
      <c r="B105" s="319" t="s">
        <v>76</v>
      </c>
      <c r="C105" s="320"/>
      <c r="D105" s="227">
        <v>546100</v>
      </c>
      <c r="E105" s="123"/>
      <c r="F105" s="124"/>
      <c r="G105" s="124"/>
      <c r="H105" s="74">
        <f t="shared" si="13"/>
        <v>0</v>
      </c>
      <c r="I105" s="124"/>
      <c r="J105" s="124"/>
      <c r="K105" s="68">
        <f t="shared" si="17"/>
        <v>0</v>
      </c>
      <c r="L105" s="68">
        <f t="shared" si="15"/>
        <v>0</v>
      </c>
      <c r="M105" s="124"/>
      <c r="N105" s="69">
        <f t="shared" si="16"/>
        <v>0</v>
      </c>
      <c r="O105" s="107"/>
    </row>
    <row r="106" spans="2:15" ht="15.75" x14ac:dyDescent="0.25">
      <c r="B106" s="319" t="s">
        <v>271</v>
      </c>
      <c r="C106" s="320"/>
      <c r="D106" s="227">
        <v>546109</v>
      </c>
      <c r="E106" s="123"/>
      <c r="F106" s="124"/>
      <c r="G106" s="124"/>
      <c r="H106" s="74">
        <f t="shared" si="13"/>
        <v>0</v>
      </c>
      <c r="I106" s="124"/>
      <c r="J106" s="124"/>
      <c r="K106" s="68">
        <f t="shared" si="17"/>
        <v>0</v>
      </c>
      <c r="L106" s="68">
        <f t="shared" si="15"/>
        <v>0</v>
      </c>
      <c r="M106" s="124"/>
      <c r="N106" s="69">
        <f t="shared" si="16"/>
        <v>0</v>
      </c>
      <c r="O106" s="107"/>
    </row>
    <row r="107" spans="2:15" ht="15.75" x14ac:dyDescent="0.25">
      <c r="B107" s="319" t="s">
        <v>201</v>
      </c>
      <c r="C107" s="320"/>
      <c r="D107" s="227">
        <v>546200</v>
      </c>
      <c r="E107" s="123"/>
      <c r="F107" s="124"/>
      <c r="G107" s="124"/>
      <c r="H107" s="74">
        <f t="shared" si="13"/>
        <v>0</v>
      </c>
      <c r="I107" s="124"/>
      <c r="J107" s="124"/>
      <c r="K107" s="68">
        <f t="shared" si="17"/>
        <v>0</v>
      </c>
      <c r="L107" s="68">
        <f t="shared" si="15"/>
        <v>0</v>
      </c>
      <c r="M107" s="124"/>
      <c r="N107" s="69">
        <f t="shared" si="16"/>
        <v>0</v>
      </c>
      <c r="O107" s="107"/>
    </row>
    <row r="108" spans="2:15" ht="15.75" x14ac:dyDescent="0.25">
      <c r="B108" s="319" t="s">
        <v>38</v>
      </c>
      <c r="C108" s="320"/>
      <c r="D108" s="227">
        <v>546300</v>
      </c>
      <c r="E108" s="123"/>
      <c r="F108" s="124"/>
      <c r="G108" s="124"/>
      <c r="H108" s="74">
        <f t="shared" si="13"/>
        <v>0</v>
      </c>
      <c r="I108" s="124"/>
      <c r="J108" s="124"/>
      <c r="K108" s="68">
        <f t="shared" si="17"/>
        <v>0</v>
      </c>
      <c r="L108" s="68">
        <f t="shared" si="15"/>
        <v>0</v>
      </c>
      <c r="M108" s="124"/>
      <c r="N108" s="69">
        <f t="shared" si="16"/>
        <v>0</v>
      </c>
      <c r="O108" s="107"/>
    </row>
    <row r="109" spans="2:15" ht="15.75" x14ac:dyDescent="0.25">
      <c r="B109" s="319" t="s">
        <v>202</v>
      </c>
      <c r="C109" s="320"/>
      <c r="D109" s="227">
        <v>546310</v>
      </c>
      <c r="E109" s="123"/>
      <c r="F109" s="124"/>
      <c r="G109" s="124"/>
      <c r="H109" s="74">
        <f t="shared" si="13"/>
        <v>0</v>
      </c>
      <c r="I109" s="124"/>
      <c r="J109" s="124"/>
      <c r="K109" s="68">
        <f t="shared" si="17"/>
        <v>0</v>
      </c>
      <c r="L109" s="68">
        <f t="shared" si="15"/>
        <v>0</v>
      </c>
      <c r="M109" s="124"/>
      <c r="N109" s="69">
        <f t="shared" si="16"/>
        <v>0</v>
      </c>
      <c r="O109" s="107"/>
    </row>
    <row r="110" spans="2:15" ht="15.75" x14ac:dyDescent="0.25">
      <c r="B110" s="319" t="s">
        <v>203</v>
      </c>
      <c r="C110" s="320"/>
      <c r="D110" s="227">
        <v>546320</v>
      </c>
      <c r="E110" s="123"/>
      <c r="F110" s="124"/>
      <c r="G110" s="124"/>
      <c r="H110" s="74">
        <f t="shared" si="13"/>
        <v>0</v>
      </c>
      <c r="I110" s="124"/>
      <c r="J110" s="124"/>
      <c r="K110" s="68">
        <f t="shared" si="17"/>
        <v>0</v>
      </c>
      <c r="L110" s="68">
        <f t="shared" si="15"/>
        <v>0</v>
      </c>
      <c r="M110" s="124"/>
      <c r="N110" s="69">
        <f t="shared" si="16"/>
        <v>0</v>
      </c>
      <c r="O110" s="107"/>
    </row>
    <row r="111" spans="2:15" ht="15.75" x14ac:dyDescent="0.25">
      <c r="B111" s="319" t="s">
        <v>204</v>
      </c>
      <c r="C111" s="320"/>
      <c r="D111" s="227">
        <v>546330</v>
      </c>
      <c r="E111" s="123"/>
      <c r="F111" s="124"/>
      <c r="G111" s="124"/>
      <c r="H111" s="74">
        <f t="shared" si="13"/>
        <v>0</v>
      </c>
      <c r="I111" s="124"/>
      <c r="J111" s="124"/>
      <c r="K111" s="68">
        <f t="shared" si="17"/>
        <v>0</v>
      </c>
      <c r="L111" s="68">
        <f>+H111-K111</f>
        <v>0</v>
      </c>
      <c r="M111" s="124"/>
      <c r="N111" s="69">
        <f>+L111-M111</f>
        <v>0</v>
      </c>
      <c r="O111" s="107"/>
    </row>
    <row r="112" spans="2:15" ht="15.75" x14ac:dyDescent="0.25">
      <c r="B112" s="319" t="s">
        <v>205</v>
      </c>
      <c r="C112" s="320"/>
      <c r="D112" s="227">
        <v>546340</v>
      </c>
      <c r="E112" s="123"/>
      <c r="F112" s="124"/>
      <c r="G112" s="124"/>
      <c r="H112" s="74">
        <f t="shared" si="13"/>
        <v>0</v>
      </c>
      <c r="I112" s="124"/>
      <c r="J112" s="124"/>
      <c r="K112" s="68">
        <f t="shared" si="17"/>
        <v>0</v>
      </c>
      <c r="L112" s="68">
        <f t="shared" si="15"/>
        <v>0</v>
      </c>
      <c r="M112" s="124"/>
      <c r="N112" s="69">
        <f t="shared" si="16"/>
        <v>0</v>
      </c>
      <c r="O112" s="107"/>
    </row>
    <row r="113" spans="2:15" ht="15.75" x14ac:dyDescent="0.25">
      <c r="B113" s="319" t="s">
        <v>206</v>
      </c>
      <c r="C113" s="320"/>
      <c r="D113" s="227">
        <v>546350</v>
      </c>
      <c r="E113" s="123"/>
      <c r="F113" s="124"/>
      <c r="G113" s="124"/>
      <c r="H113" s="74">
        <f t="shared" si="13"/>
        <v>0</v>
      </c>
      <c r="I113" s="124"/>
      <c r="J113" s="124"/>
      <c r="K113" s="68">
        <f t="shared" si="17"/>
        <v>0</v>
      </c>
      <c r="L113" s="68">
        <f t="shared" si="15"/>
        <v>0</v>
      </c>
      <c r="M113" s="124"/>
      <c r="N113" s="69">
        <f t="shared" si="16"/>
        <v>0</v>
      </c>
      <c r="O113" s="107"/>
    </row>
    <row r="114" spans="2:15" ht="15.75" x14ac:dyDescent="0.25">
      <c r="B114" s="319" t="s">
        <v>207</v>
      </c>
      <c r="C114" s="320"/>
      <c r="D114" s="227">
        <v>546400</v>
      </c>
      <c r="E114" s="123"/>
      <c r="F114" s="124"/>
      <c r="G114" s="124"/>
      <c r="H114" s="74">
        <f t="shared" si="13"/>
        <v>0</v>
      </c>
      <c r="I114" s="124"/>
      <c r="J114" s="124"/>
      <c r="K114" s="68">
        <f t="shared" si="17"/>
        <v>0</v>
      </c>
      <c r="L114" s="68">
        <f t="shared" si="15"/>
        <v>0</v>
      </c>
      <c r="M114" s="124"/>
      <c r="N114" s="69">
        <f t="shared" si="16"/>
        <v>0</v>
      </c>
      <c r="O114" s="107"/>
    </row>
    <row r="115" spans="2:15" ht="15.75" x14ac:dyDescent="0.25">
      <c r="B115" s="319" t="s">
        <v>208</v>
      </c>
      <c r="C115" s="320"/>
      <c r="D115" s="227">
        <v>546409</v>
      </c>
      <c r="E115" s="123"/>
      <c r="F115" s="124"/>
      <c r="G115" s="124"/>
      <c r="H115" s="74">
        <f t="shared" si="13"/>
        <v>0</v>
      </c>
      <c r="I115" s="124"/>
      <c r="J115" s="124"/>
      <c r="K115" s="68">
        <f t="shared" si="17"/>
        <v>0</v>
      </c>
      <c r="L115" s="68">
        <f t="shared" si="15"/>
        <v>0</v>
      </c>
      <c r="M115" s="124"/>
      <c r="N115" s="69">
        <f t="shared" si="16"/>
        <v>0</v>
      </c>
      <c r="O115" s="107"/>
    </row>
    <row r="116" spans="2:15" ht="15.75" x14ac:dyDescent="0.25">
      <c r="B116" s="319" t="s">
        <v>209</v>
      </c>
      <c r="C116" s="320"/>
      <c r="D116" s="227">
        <v>546500</v>
      </c>
      <c r="E116" s="123"/>
      <c r="F116" s="124"/>
      <c r="G116" s="124"/>
      <c r="H116" s="74">
        <f t="shared" si="13"/>
        <v>0</v>
      </c>
      <c r="I116" s="124"/>
      <c r="J116" s="124"/>
      <c r="K116" s="68">
        <f t="shared" si="17"/>
        <v>0</v>
      </c>
      <c r="L116" s="68">
        <f>+H116-K116</f>
        <v>0</v>
      </c>
      <c r="M116" s="124"/>
      <c r="N116" s="69">
        <f>+L116-M116</f>
        <v>0</v>
      </c>
      <c r="O116" s="107"/>
    </row>
    <row r="117" spans="2:15" ht="15.75" x14ac:dyDescent="0.25">
      <c r="B117" s="319" t="s">
        <v>55</v>
      </c>
      <c r="C117" s="320"/>
      <c r="D117" s="227">
        <v>546600</v>
      </c>
      <c r="E117" s="123"/>
      <c r="F117" s="124"/>
      <c r="G117" s="124"/>
      <c r="H117" s="74">
        <f t="shared" ref="H117:H169" si="18">SUM(F117:G117)</f>
        <v>0</v>
      </c>
      <c r="I117" s="124"/>
      <c r="J117" s="124"/>
      <c r="K117" s="68">
        <f t="shared" si="17"/>
        <v>0</v>
      </c>
      <c r="L117" s="68">
        <f t="shared" si="15"/>
        <v>0</v>
      </c>
      <c r="M117" s="124"/>
      <c r="N117" s="69">
        <f t="shared" si="16"/>
        <v>0</v>
      </c>
      <c r="O117" s="107"/>
    </row>
    <row r="118" spans="2:15" ht="15.75" x14ac:dyDescent="0.25">
      <c r="B118" s="319" t="s">
        <v>102</v>
      </c>
      <c r="C118" s="320"/>
      <c r="D118" s="227">
        <v>546610</v>
      </c>
      <c r="E118" s="123"/>
      <c r="F118" s="124"/>
      <c r="G118" s="124"/>
      <c r="H118" s="74">
        <f t="shared" si="18"/>
        <v>0</v>
      </c>
      <c r="I118" s="124"/>
      <c r="J118" s="124"/>
      <c r="K118" s="68">
        <f t="shared" si="17"/>
        <v>0</v>
      </c>
      <c r="L118" s="68">
        <f t="shared" si="15"/>
        <v>0</v>
      </c>
      <c r="M118" s="124"/>
      <c r="N118" s="69">
        <f t="shared" si="16"/>
        <v>0</v>
      </c>
      <c r="O118" s="107"/>
    </row>
    <row r="119" spans="2:15" ht="15.75" x14ac:dyDescent="0.25">
      <c r="B119" s="319" t="s">
        <v>272</v>
      </c>
      <c r="C119" s="320"/>
      <c r="D119" s="227">
        <v>546700</v>
      </c>
      <c r="E119" s="123"/>
      <c r="F119" s="124"/>
      <c r="G119" s="124"/>
      <c r="H119" s="74">
        <f t="shared" si="18"/>
        <v>0</v>
      </c>
      <c r="I119" s="124"/>
      <c r="J119" s="124"/>
      <c r="K119" s="68">
        <f t="shared" si="17"/>
        <v>0</v>
      </c>
      <c r="L119" s="68">
        <f t="shared" si="15"/>
        <v>0</v>
      </c>
      <c r="M119" s="124"/>
      <c r="N119" s="69">
        <f t="shared" si="16"/>
        <v>0</v>
      </c>
      <c r="O119" s="107"/>
    </row>
    <row r="120" spans="2:15" ht="15.75" x14ac:dyDescent="0.25">
      <c r="B120" s="319" t="s">
        <v>210</v>
      </c>
      <c r="C120" s="320"/>
      <c r="D120" s="227">
        <v>546709</v>
      </c>
      <c r="E120" s="123"/>
      <c r="F120" s="124"/>
      <c r="G120" s="124"/>
      <c r="H120" s="74">
        <f t="shared" si="18"/>
        <v>0</v>
      </c>
      <c r="I120" s="124"/>
      <c r="J120" s="124"/>
      <c r="K120" s="68">
        <f t="shared" si="17"/>
        <v>0</v>
      </c>
      <c r="L120" s="68">
        <f t="shared" si="15"/>
        <v>0</v>
      </c>
      <c r="M120" s="124"/>
      <c r="N120" s="69">
        <f t="shared" si="16"/>
        <v>0</v>
      </c>
      <c r="O120" s="107"/>
    </row>
    <row r="121" spans="2:15" ht="15.75" x14ac:dyDescent="0.25">
      <c r="B121" s="319" t="s">
        <v>211</v>
      </c>
      <c r="C121" s="320"/>
      <c r="D121" s="227">
        <v>546800</v>
      </c>
      <c r="E121" s="123"/>
      <c r="F121" s="124"/>
      <c r="G121" s="124"/>
      <c r="H121" s="74">
        <f t="shared" si="18"/>
        <v>0</v>
      </c>
      <c r="I121" s="124"/>
      <c r="J121" s="124"/>
      <c r="K121" s="68">
        <f t="shared" si="17"/>
        <v>0</v>
      </c>
      <c r="L121" s="68">
        <f t="shared" si="15"/>
        <v>0</v>
      </c>
      <c r="M121" s="124"/>
      <c r="N121" s="69">
        <f t="shared" si="16"/>
        <v>0</v>
      </c>
      <c r="O121" s="107"/>
    </row>
    <row r="122" spans="2:15" ht="15.75" x14ac:dyDescent="0.25">
      <c r="B122" s="319" t="s">
        <v>212</v>
      </c>
      <c r="C122" s="320"/>
      <c r="D122" s="227">
        <v>546809</v>
      </c>
      <c r="E122" s="123"/>
      <c r="F122" s="124"/>
      <c r="G122" s="124"/>
      <c r="H122" s="74">
        <f t="shared" si="18"/>
        <v>0</v>
      </c>
      <c r="I122" s="124"/>
      <c r="J122" s="124"/>
      <c r="K122" s="68">
        <f t="shared" si="17"/>
        <v>0</v>
      </c>
      <c r="L122" s="68">
        <f t="shared" si="15"/>
        <v>0</v>
      </c>
      <c r="M122" s="124"/>
      <c r="N122" s="69">
        <f t="shared" si="16"/>
        <v>0</v>
      </c>
      <c r="O122" s="107"/>
    </row>
    <row r="123" spans="2:15" ht="15.75" x14ac:dyDescent="0.25">
      <c r="B123" s="319" t="s">
        <v>103</v>
      </c>
      <c r="C123" s="320"/>
      <c r="D123" s="227">
        <v>546810</v>
      </c>
      <c r="E123" s="123"/>
      <c r="F123" s="124"/>
      <c r="G123" s="124"/>
      <c r="H123" s="74">
        <f t="shared" si="18"/>
        <v>0</v>
      </c>
      <c r="I123" s="124"/>
      <c r="J123" s="124"/>
      <c r="K123" s="68">
        <f t="shared" si="17"/>
        <v>0</v>
      </c>
      <c r="L123" s="68">
        <f t="shared" si="15"/>
        <v>0</v>
      </c>
      <c r="M123" s="124"/>
      <c r="N123" s="69">
        <f t="shared" si="16"/>
        <v>0</v>
      </c>
      <c r="O123" s="107"/>
    </row>
    <row r="124" spans="2:15" ht="15.75" x14ac:dyDescent="0.25">
      <c r="B124" s="319" t="s">
        <v>39</v>
      </c>
      <c r="C124" s="320"/>
      <c r="D124" s="227">
        <v>546900</v>
      </c>
      <c r="E124" s="123"/>
      <c r="F124" s="124"/>
      <c r="G124" s="124"/>
      <c r="H124" s="74">
        <f t="shared" si="18"/>
        <v>0</v>
      </c>
      <c r="I124" s="124"/>
      <c r="J124" s="124"/>
      <c r="K124" s="68">
        <f t="shared" si="17"/>
        <v>0</v>
      </c>
      <c r="L124" s="68">
        <f t="shared" si="15"/>
        <v>0</v>
      </c>
      <c r="M124" s="124"/>
      <c r="N124" s="69">
        <f t="shared" si="16"/>
        <v>0</v>
      </c>
      <c r="O124" s="107"/>
    </row>
    <row r="125" spans="2:15" ht="15.75" x14ac:dyDescent="0.25">
      <c r="B125" s="319" t="s">
        <v>273</v>
      </c>
      <c r="C125" s="320"/>
      <c r="D125" s="227">
        <v>547000</v>
      </c>
      <c r="E125" s="123"/>
      <c r="F125" s="124"/>
      <c r="G125" s="124"/>
      <c r="H125" s="74">
        <f t="shared" si="18"/>
        <v>0</v>
      </c>
      <c r="I125" s="124"/>
      <c r="J125" s="124"/>
      <c r="K125" s="72">
        <f t="shared" si="17"/>
        <v>0</v>
      </c>
      <c r="L125" s="72">
        <f t="shared" si="15"/>
        <v>0</v>
      </c>
      <c r="M125" s="124"/>
      <c r="N125" s="69">
        <f t="shared" si="16"/>
        <v>0</v>
      </c>
      <c r="O125" s="107"/>
    </row>
    <row r="126" spans="2:15" ht="15.75" x14ac:dyDescent="0.25">
      <c r="B126" s="319" t="s">
        <v>213</v>
      </c>
      <c r="C126" s="320"/>
      <c r="D126" s="227">
        <v>547101</v>
      </c>
      <c r="E126" s="123"/>
      <c r="F126" s="124"/>
      <c r="G126" s="124"/>
      <c r="H126" s="74">
        <f t="shared" si="18"/>
        <v>0</v>
      </c>
      <c r="I126" s="124"/>
      <c r="J126" s="124"/>
      <c r="K126" s="72">
        <f t="shared" si="17"/>
        <v>0</v>
      </c>
      <c r="L126" s="72">
        <f t="shared" ref="L126:L169" si="19">+H126-K126</f>
        <v>0</v>
      </c>
      <c r="M126" s="124"/>
      <c r="N126" s="69">
        <f t="shared" ref="N126:N169" si="20">+L126-M126</f>
        <v>0</v>
      </c>
      <c r="O126" s="107"/>
    </row>
    <row r="127" spans="2:15" ht="15.75" x14ac:dyDescent="0.25">
      <c r="B127" s="319" t="s">
        <v>214</v>
      </c>
      <c r="C127" s="320"/>
      <c r="D127" s="227">
        <v>547102</v>
      </c>
      <c r="E127" s="123"/>
      <c r="F127" s="124"/>
      <c r="G127" s="124"/>
      <c r="H127" s="74">
        <f t="shared" si="18"/>
        <v>0</v>
      </c>
      <c r="I127" s="124"/>
      <c r="J127" s="124"/>
      <c r="K127" s="72">
        <f t="shared" si="17"/>
        <v>0</v>
      </c>
      <c r="L127" s="72">
        <f t="shared" si="19"/>
        <v>0</v>
      </c>
      <c r="M127" s="124"/>
      <c r="N127" s="69">
        <f t="shared" si="20"/>
        <v>0</v>
      </c>
      <c r="O127" s="107"/>
    </row>
    <row r="128" spans="2:15" ht="15.75" x14ac:dyDescent="0.25">
      <c r="B128" s="319" t="s">
        <v>215</v>
      </c>
      <c r="C128" s="320"/>
      <c r="D128" s="227">
        <v>547103</v>
      </c>
      <c r="E128" s="123"/>
      <c r="F128" s="124"/>
      <c r="G128" s="124"/>
      <c r="H128" s="74">
        <f t="shared" si="18"/>
        <v>0</v>
      </c>
      <c r="I128" s="124"/>
      <c r="J128" s="124"/>
      <c r="K128" s="72">
        <f t="shared" si="17"/>
        <v>0</v>
      </c>
      <c r="L128" s="72">
        <f t="shared" si="19"/>
        <v>0</v>
      </c>
      <c r="M128" s="124"/>
      <c r="N128" s="69">
        <f t="shared" si="20"/>
        <v>0</v>
      </c>
      <c r="O128" s="107"/>
    </row>
    <row r="129" spans="2:15" ht="15.75" x14ac:dyDescent="0.25">
      <c r="B129" s="319" t="s">
        <v>281</v>
      </c>
      <c r="C129" s="320"/>
      <c r="D129" s="227">
        <v>547104</v>
      </c>
      <c r="E129" s="123"/>
      <c r="F129" s="124"/>
      <c r="G129" s="124"/>
      <c r="H129" s="74">
        <f t="shared" si="18"/>
        <v>0</v>
      </c>
      <c r="I129" s="124"/>
      <c r="J129" s="124"/>
      <c r="K129" s="72">
        <f t="shared" si="17"/>
        <v>0</v>
      </c>
      <c r="L129" s="72">
        <f t="shared" si="19"/>
        <v>0</v>
      </c>
      <c r="M129" s="124"/>
      <c r="N129" s="69">
        <f t="shared" si="20"/>
        <v>0</v>
      </c>
      <c r="O129" s="107"/>
    </row>
    <row r="130" spans="2:15" ht="15.75" x14ac:dyDescent="0.25">
      <c r="B130" s="319" t="s">
        <v>274</v>
      </c>
      <c r="C130" s="320"/>
      <c r="D130" s="227">
        <v>547105</v>
      </c>
      <c r="E130" s="123"/>
      <c r="F130" s="124"/>
      <c r="G130" s="124"/>
      <c r="H130" s="74">
        <f t="shared" si="18"/>
        <v>0</v>
      </c>
      <c r="I130" s="124"/>
      <c r="J130" s="124"/>
      <c r="K130" s="72">
        <f t="shared" si="17"/>
        <v>0</v>
      </c>
      <c r="L130" s="72">
        <f t="shared" si="19"/>
        <v>0</v>
      </c>
      <c r="M130" s="124"/>
      <c r="N130" s="69">
        <f t="shared" si="20"/>
        <v>0</v>
      </c>
      <c r="O130" s="107"/>
    </row>
    <row r="131" spans="2:15" ht="15.75" x14ac:dyDescent="0.25">
      <c r="B131" s="319" t="s">
        <v>40</v>
      </c>
      <c r="C131" s="320"/>
      <c r="D131" s="227">
        <v>547200</v>
      </c>
      <c r="E131" s="123"/>
      <c r="F131" s="124"/>
      <c r="G131" s="124"/>
      <c r="H131" s="74">
        <f t="shared" si="18"/>
        <v>0</v>
      </c>
      <c r="I131" s="124"/>
      <c r="J131" s="124"/>
      <c r="K131" s="72">
        <f t="shared" si="17"/>
        <v>0</v>
      </c>
      <c r="L131" s="72">
        <f t="shared" si="19"/>
        <v>0</v>
      </c>
      <c r="M131" s="124"/>
      <c r="N131" s="69">
        <f t="shared" si="20"/>
        <v>0</v>
      </c>
      <c r="O131" s="107"/>
    </row>
    <row r="132" spans="2:15" ht="15.75" x14ac:dyDescent="0.25">
      <c r="B132" s="319" t="s">
        <v>41</v>
      </c>
      <c r="C132" s="320"/>
      <c r="D132" s="227">
        <v>547300</v>
      </c>
      <c r="E132" s="123"/>
      <c r="F132" s="124"/>
      <c r="G132" s="124"/>
      <c r="H132" s="74">
        <f t="shared" si="18"/>
        <v>0</v>
      </c>
      <c r="I132" s="124"/>
      <c r="J132" s="124"/>
      <c r="K132" s="72">
        <f t="shared" si="17"/>
        <v>0</v>
      </c>
      <c r="L132" s="72">
        <f t="shared" si="19"/>
        <v>0</v>
      </c>
      <c r="M132" s="124"/>
      <c r="N132" s="69">
        <f t="shared" si="20"/>
        <v>0</v>
      </c>
      <c r="O132" s="107"/>
    </row>
    <row r="133" spans="2:15" ht="15.75" x14ac:dyDescent="0.25">
      <c r="B133" s="319" t="s">
        <v>216</v>
      </c>
      <c r="C133" s="320"/>
      <c r="D133" s="227">
        <v>547309</v>
      </c>
      <c r="E133" s="123"/>
      <c r="F133" s="124"/>
      <c r="G133" s="124"/>
      <c r="H133" s="74">
        <f t="shared" si="18"/>
        <v>0</v>
      </c>
      <c r="I133" s="124"/>
      <c r="J133" s="124"/>
      <c r="K133" s="72">
        <f t="shared" si="17"/>
        <v>0</v>
      </c>
      <c r="L133" s="72">
        <f t="shared" si="19"/>
        <v>0</v>
      </c>
      <c r="M133" s="124"/>
      <c r="N133" s="69">
        <f t="shared" si="20"/>
        <v>0</v>
      </c>
      <c r="O133" s="107"/>
    </row>
    <row r="134" spans="2:15" ht="15.75" x14ac:dyDescent="0.25">
      <c r="B134" s="319" t="s">
        <v>217</v>
      </c>
      <c r="C134" s="320"/>
      <c r="D134" s="227">
        <v>547350</v>
      </c>
      <c r="E134" s="123"/>
      <c r="F134" s="124"/>
      <c r="G134" s="124"/>
      <c r="H134" s="74">
        <f t="shared" si="18"/>
        <v>0</v>
      </c>
      <c r="I134" s="124"/>
      <c r="J134" s="124"/>
      <c r="K134" s="72">
        <f t="shared" si="17"/>
        <v>0</v>
      </c>
      <c r="L134" s="72">
        <f t="shared" si="19"/>
        <v>0</v>
      </c>
      <c r="M134" s="124"/>
      <c r="N134" s="69">
        <f t="shared" si="20"/>
        <v>0</v>
      </c>
      <c r="O134" s="107"/>
    </row>
    <row r="135" spans="2:15" ht="15.75" x14ac:dyDescent="0.25">
      <c r="B135" s="319" t="s">
        <v>218</v>
      </c>
      <c r="C135" s="320"/>
      <c r="D135" s="227">
        <v>547360</v>
      </c>
      <c r="E135" s="123"/>
      <c r="F135" s="124"/>
      <c r="G135" s="124"/>
      <c r="H135" s="74">
        <f t="shared" si="18"/>
        <v>0</v>
      </c>
      <c r="I135" s="124"/>
      <c r="J135" s="124"/>
      <c r="K135" s="72">
        <f t="shared" si="17"/>
        <v>0</v>
      </c>
      <c r="L135" s="72">
        <f t="shared" si="19"/>
        <v>0</v>
      </c>
      <c r="M135" s="124"/>
      <c r="N135" s="69">
        <f t="shared" si="20"/>
        <v>0</v>
      </c>
      <c r="O135" s="107"/>
    </row>
    <row r="136" spans="2:15" ht="15.75" x14ac:dyDescent="0.25">
      <c r="B136" s="319" t="s">
        <v>219</v>
      </c>
      <c r="C136" s="320"/>
      <c r="D136" s="227">
        <v>547400</v>
      </c>
      <c r="E136" s="123"/>
      <c r="F136" s="124"/>
      <c r="G136" s="124"/>
      <c r="H136" s="74">
        <f t="shared" si="18"/>
        <v>0</v>
      </c>
      <c r="I136" s="124"/>
      <c r="J136" s="124"/>
      <c r="K136" s="72">
        <f t="shared" si="17"/>
        <v>0</v>
      </c>
      <c r="L136" s="72">
        <f t="shared" si="19"/>
        <v>0</v>
      </c>
      <c r="M136" s="124"/>
      <c r="N136" s="69">
        <f t="shared" si="20"/>
        <v>0</v>
      </c>
      <c r="O136" s="107"/>
    </row>
    <row r="137" spans="2:15" ht="15.75" x14ac:dyDescent="0.25">
      <c r="B137" s="319" t="s">
        <v>275</v>
      </c>
      <c r="C137" s="320"/>
      <c r="D137" s="227">
        <v>547401</v>
      </c>
      <c r="E137" s="123"/>
      <c r="F137" s="124"/>
      <c r="G137" s="124"/>
      <c r="H137" s="74">
        <f t="shared" si="18"/>
        <v>0</v>
      </c>
      <c r="I137" s="124"/>
      <c r="J137" s="124"/>
      <c r="K137" s="72">
        <f t="shared" si="17"/>
        <v>0</v>
      </c>
      <c r="L137" s="72">
        <f t="shared" si="19"/>
        <v>0</v>
      </c>
      <c r="M137" s="124"/>
      <c r="N137" s="69">
        <f t="shared" si="20"/>
        <v>0</v>
      </c>
      <c r="O137" s="107"/>
    </row>
    <row r="138" spans="2:15" ht="15.75" x14ac:dyDescent="0.25">
      <c r="B138" s="319" t="s">
        <v>220</v>
      </c>
      <c r="C138" s="320"/>
      <c r="D138" s="227">
        <v>547415</v>
      </c>
      <c r="E138" s="123"/>
      <c r="F138" s="124"/>
      <c r="G138" s="124"/>
      <c r="H138" s="74">
        <f t="shared" si="18"/>
        <v>0</v>
      </c>
      <c r="I138" s="124"/>
      <c r="J138" s="124"/>
      <c r="K138" s="72">
        <f t="shared" si="17"/>
        <v>0</v>
      </c>
      <c r="L138" s="72">
        <f t="shared" si="19"/>
        <v>0</v>
      </c>
      <c r="M138" s="124"/>
      <c r="N138" s="69">
        <f t="shared" si="20"/>
        <v>0</v>
      </c>
      <c r="O138" s="107"/>
    </row>
    <row r="139" spans="2:15" ht="15.75" x14ac:dyDescent="0.25">
      <c r="B139" s="319" t="s">
        <v>276</v>
      </c>
      <c r="C139" s="320"/>
      <c r="D139" s="227">
        <v>547420</v>
      </c>
      <c r="E139" s="123"/>
      <c r="F139" s="124"/>
      <c r="G139" s="124"/>
      <c r="H139" s="74">
        <f t="shared" si="18"/>
        <v>0</v>
      </c>
      <c r="I139" s="124"/>
      <c r="J139" s="124"/>
      <c r="K139" s="72">
        <f t="shared" si="17"/>
        <v>0</v>
      </c>
      <c r="L139" s="72">
        <f t="shared" si="19"/>
        <v>0</v>
      </c>
      <c r="M139" s="124"/>
      <c r="N139" s="69">
        <f t="shared" si="20"/>
        <v>0</v>
      </c>
      <c r="O139" s="107"/>
    </row>
    <row r="140" spans="2:15" ht="15.75" x14ac:dyDescent="0.25">
      <c r="B140" s="319" t="s">
        <v>221</v>
      </c>
      <c r="C140" s="320"/>
      <c r="D140" s="227">
        <v>547430</v>
      </c>
      <c r="E140" s="123"/>
      <c r="F140" s="124"/>
      <c r="G140" s="124"/>
      <c r="H140" s="74">
        <f t="shared" si="18"/>
        <v>0</v>
      </c>
      <c r="I140" s="124"/>
      <c r="J140" s="124"/>
      <c r="K140" s="72">
        <f t="shared" si="17"/>
        <v>0</v>
      </c>
      <c r="L140" s="72">
        <f t="shared" si="19"/>
        <v>0</v>
      </c>
      <c r="M140" s="124"/>
      <c r="N140" s="69">
        <f t="shared" si="20"/>
        <v>0</v>
      </c>
      <c r="O140" s="107"/>
    </row>
    <row r="141" spans="2:15" ht="15.75" x14ac:dyDescent="0.25">
      <c r="B141" s="319" t="s">
        <v>222</v>
      </c>
      <c r="C141" s="320"/>
      <c r="D141" s="227">
        <v>547440</v>
      </c>
      <c r="E141" s="123"/>
      <c r="F141" s="124"/>
      <c r="G141" s="124"/>
      <c r="H141" s="74">
        <f t="shared" si="18"/>
        <v>0</v>
      </c>
      <c r="I141" s="124"/>
      <c r="J141" s="124"/>
      <c r="K141" s="72">
        <f t="shared" ref="K141:K169" si="21">I141+J141</f>
        <v>0</v>
      </c>
      <c r="L141" s="72">
        <f t="shared" si="19"/>
        <v>0</v>
      </c>
      <c r="M141" s="124"/>
      <c r="N141" s="69">
        <f t="shared" si="20"/>
        <v>0</v>
      </c>
      <c r="O141" s="107"/>
    </row>
    <row r="142" spans="2:15" ht="15.75" x14ac:dyDescent="0.25">
      <c r="B142" s="319" t="s">
        <v>223</v>
      </c>
      <c r="C142" s="320"/>
      <c r="D142" s="227">
        <v>547450</v>
      </c>
      <c r="E142" s="123"/>
      <c r="F142" s="124"/>
      <c r="G142" s="124"/>
      <c r="H142" s="74">
        <f t="shared" si="18"/>
        <v>0</v>
      </c>
      <c r="I142" s="124"/>
      <c r="J142" s="124"/>
      <c r="K142" s="72">
        <f t="shared" si="21"/>
        <v>0</v>
      </c>
      <c r="L142" s="72">
        <f t="shared" si="19"/>
        <v>0</v>
      </c>
      <c r="M142" s="124"/>
      <c r="N142" s="69">
        <f t="shared" si="20"/>
        <v>0</v>
      </c>
      <c r="O142" s="107"/>
    </row>
    <row r="143" spans="2:15" ht="15.75" x14ac:dyDescent="0.25">
      <c r="B143" s="319" t="s">
        <v>277</v>
      </c>
      <c r="C143" s="320"/>
      <c r="D143" s="227">
        <v>547460</v>
      </c>
      <c r="E143" s="123"/>
      <c r="F143" s="124"/>
      <c r="G143" s="124"/>
      <c r="H143" s="74">
        <f t="shared" si="18"/>
        <v>0</v>
      </c>
      <c r="I143" s="124"/>
      <c r="J143" s="124"/>
      <c r="K143" s="72">
        <f t="shared" si="21"/>
        <v>0</v>
      </c>
      <c r="L143" s="72">
        <f t="shared" si="19"/>
        <v>0</v>
      </c>
      <c r="M143" s="124"/>
      <c r="N143" s="69">
        <f t="shared" si="20"/>
        <v>0</v>
      </c>
      <c r="O143" s="107"/>
    </row>
    <row r="144" spans="2:15" ht="15.75" x14ac:dyDescent="0.25">
      <c r="B144" s="319" t="s">
        <v>224</v>
      </c>
      <c r="C144" s="320"/>
      <c r="D144" s="227">
        <v>547500</v>
      </c>
      <c r="E144" s="123"/>
      <c r="F144" s="124"/>
      <c r="G144" s="124"/>
      <c r="H144" s="74">
        <f t="shared" si="18"/>
        <v>0</v>
      </c>
      <c r="I144" s="124"/>
      <c r="J144" s="124"/>
      <c r="K144" s="72">
        <f t="shared" si="21"/>
        <v>0</v>
      </c>
      <c r="L144" s="72">
        <f t="shared" si="19"/>
        <v>0</v>
      </c>
      <c r="M144" s="124"/>
      <c r="N144" s="69">
        <f t="shared" si="20"/>
        <v>0</v>
      </c>
      <c r="O144" s="107"/>
    </row>
    <row r="145" spans="2:15" ht="15.75" x14ac:dyDescent="0.25">
      <c r="B145" s="319" t="s">
        <v>225</v>
      </c>
      <c r="C145" s="320"/>
      <c r="D145" s="227">
        <v>547600</v>
      </c>
      <c r="E145" s="123"/>
      <c r="F145" s="124"/>
      <c r="G145" s="124"/>
      <c r="H145" s="74">
        <f t="shared" si="18"/>
        <v>0</v>
      </c>
      <c r="I145" s="124"/>
      <c r="J145" s="124"/>
      <c r="K145" s="72">
        <f t="shared" si="21"/>
        <v>0</v>
      </c>
      <c r="L145" s="72">
        <f t="shared" si="19"/>
        <v>0</v>
      </c>
      <c r="M145" s="124"/>
      <c r="N145" s="69">
        <f t="shared" si="20"/>
        <v>0</v>
      </c>
      <c r="O145" s="107"/>
    </row>
    <row r="146" spans="2:15" ht="15.75" x14ac:dyDescent="0.25">
      <c r="B146" s="319" t="s">
        <v>226</v>
      </c>
      <c r="C146" s="320"/>
      <c r="D146" s="227">
        <v>547610</v>
      </c>
      <c r="E146" s="123"/>
      <c r="F146" s="124"/>
      <c r="G146" s="124"/>
      <c r="H146" s="74">
        <f t="shared" si="18"/>
        <v>0</v>
      </c>
      <c r="I146" s="124"/>
      <c r="J146" s="124"/>
      <c r="K146" s="72">
        <f t="shared" si="21"/>
        <v>0</v>
      </c>
      <c r="L146" s="72">
        <f t="shared" si="19"/>
        <v>0</v>
      </c>
      <c r="M146" s="124"/>
      <c r="N146" s="69">
        <f t="shared" si="20"/>
        <v>0</v>
      </c>
      <c r="O146" s="107"/>
    </row>
    <row r="147" spans="2:15" ht="15.75" x14ac:dyDescent="0.25">
      <c r="B147" s="319" t="s">
        <v>227</v>
      </c>
      <c r="C147" s="320"/>
      <c r="D147" s="227">
        <v>547700</v>
      </c>
      <c r="E147" s="123"/>
      <c r="F147" s="124"/>
      <c r="G147" s="124"/>
      <c r="H147" s="74">
        <f t="shared" si="18"/>
        <v>0</v>
      </c>
      <c r="I147" s="124"/>
      <c r="J147" s="124"/>
      <c r="K147" s="72">
        <f t="shared" si="21"/>
        <v>0</v>
      </c>
      <c r="L147" s="72">
        <f t="shared" si="19"/>
        <v>0</v>
      </c>
      <c r="M147" s="124"/>
      <c r="N147" s="69">
        <f t="shared" si="20"/>
        <v>0</v>
      </c>
      <c r="O147" s="107"/>
    </row>
    <row r="148" spans="2:15" ht="15.75" x14ac:dyDescent="0.25">
      <c r="B148" s="319" t="s">
        <v>278</v>
      </c>
      <c r="C148" s="320"/>
      <c r="D148" s="227">
        <v>547730</v>
      </c>
      <c r="E148" s="123"/>
      <c r="F148" s="124"/>
      <c r="G148" s="124"/>
      <c r="H148" s="74">
        <f t="shared" si="18"/>
        <v>0</v>
      </c>
      <c r="I148" s="124"/>
      <c r="J148" s="124"/>
      <c r="K148" s="72">
        <f t="shared" si="21"/>
        <v>0</v>
      </c>
      <c r="L148" s="72">
        <f t="shared" si="19"/>
        <v>0</v>
      </c>
      <c r="M148" s="124"/>
      <c r="N148" s="69">
        <f t="shared" si="20"/>
        <v>0</v>
      </c>
      <c r="O148" s="107"/>
    </row>
    <row r="149" spans="2:15" ht="15.75" x14ac:dyDescent="0.25">
      <c r="B149" s="319" t="s">
        <v>279</v>
      </c>
      <c r="C149" s="320"/>
      <c r="D149" s="227">
        <v>547750</v>
      </c>
      <c r="E149" s="123"/>
      <c r="F149" s="124"/>
      <c r="G149" s="124"/>
      <c r="H149" s="74">
        <f t="shared" si="18"/>
        <v>0</v>
      </c>
      <c r="I149" s="124"/>
      <c r="J149" s="124"/>
      <c r="K149" s="72">
        <f t="shared" si="21"/>
        <v>0</v>
      </c>
      <c r="L149" s="72">
        <f t="shared" si="19"/>
        <v>0</v>
      </c>
      <c r="M149" s="124"/>
      <c r="N149" s="69">
        <f t="shared" si="20"/>
        <v>0</v>
      </c>
      <c r="O149" s="107"/>
    </row>
    <row r="150" spans="2:15" ht="15.75" x14ac:dyDescent="0.25">
      <c r="B150" s="319" t="s">
        <v>228</v>
      </c>
      <c r="C150" s="320"/>
      <c r="D150" s="227">
        <v>547800</v>
      </c>
      <c r="E150" s="123"/>
      <c r="F150" s="124"/>
      <c r="G150" s="124"/>
      <c r="H150" s="74">
        <f t="shared" si="18"/>
        <v>0</v>
      </c>
      <c r="I150" s="124"/>
      <c r="J150" s="124"/>
      <c r="K150" s="72">
        <f t="shared" si="21"/>
        <v>0</v>
      </c>
      <c r="L150" s="72">
        <f t="shared" si="19"/>
        <v>0</v>
      </c>
      <c r="M150" s="124"/>
      <c r="N150" s="69">
        <f t="shared" si="20"/>
        <v>0</v>
      </c>
      <c r="O150" s="107"/>
    </row>
    <row r="151" spans="2:15" ht="15.75" x14ac:dyDescent="0.25">
      <c r="B151" s="319" t="s">
        <v>229</v>
      </c>
      <c r="C151" s="320"/>
      <c r="D151" s="227">
        <v>547900</v>
      </c>
      <c r="E151" s="123"/>
      <c r="F151" s="124"/>
      <c r="G151" s="124"/>
      <c r="H151" s="74">
        <f t="shared" si="18"/>
        <v>0</v>
      </c>
      <c r="I151" s="124"/>
      <c r="J151" s="124"/>
      <c r="K151" s="72">
        <f t="shared" si="21"/>
        <v>0</v>
      </c>
      <c r="L151" s="72">
        <f t="shared" si="19"/>
        <v>0</v>
      </c>
      <c r="M151" s="124"/>
      <c r="N151" s="69">
        <f t="shared" si="20"/>
        <v>0</v>
      </c>
      <c r="O151" s="107"/>
    </row>
    <row r="152" spans="2:15" ht="15.75" x14ac:dyDescent="0.25">
      <c r="B152" s="319" t="s">
        <v>230</v>
      </c>
      <c r="C152" s="320"/>
      <c r="D152" s="227">
        <v>547909</v>
      </c>
      <c r="E152" s="123"/>
      <c r="F152" s="124"/>
      <c r="G152" s="124"/>
      <c r="H152" s="74">
        <f t="shared" si="18"/>
        <v>0</v>
      </c>
      <c r="I152" s="124"/>
      <c r="J152" s="124"/>
      <c r="K152" s="72">
        <f t="shared" si="21"/>
        <v>0</v>
      </c>
      <c r="L152" s="72">
        <f t="shared" si="19"/>
        <v>0</v>
      </c>
      <c r="M152" s="124"/>
      <c r="N152" s="69">
        <f t="shared" si="20"/>
        <v>0</v>
      </c>
      <c r="O152" s="107"/>
    </row>
    <row r="153" spans="2:15" ht="15.75" x14ac:dyDescent="0.25">
      <c r="B153" s="319" t="s">
        <v>231</v>
      </c>
      <c r="C153" s="320"/>
      <c r="D153" s="227">
        <v>547999</v>
      </c>
      <c r="E153" s="123"/>
      <c r="F153" s="124"/>
      <c r="G153" s="124"/>
      <c r="H153" s="74">
        <f t="shared" si="18"/>
        <v>0</v>
      </c>
      <c r="I153" s="124"/>
      <c r="J153" s="124"/>
      <c r="K153" s="72">
        <f t="shared" si="21"/>
        <v>0</v>
      </c>
      <c r="L153" s="72">
        <f t="shared" si="19"/>
        <v>0</v>
      </c>
      <c r="M153" s="124"/>
      <c r="N153" s="69">
        <f t="shared" si="20"/>
        <v>0</v>
      </c>
      <c r="O153" s="107"/>
    </row>
    <row r="154" spans="2:15" ht="15.75" x14ac:dyDescent="0.25">
      <c r="B154" s="319" t="s">
        <v>42</v>
      </c>
      <c r="C154" s="320"/>
      <c r="D154" s="227">
        <v>548100</v>
      </c>
      <c r="E154" s="123"/>
      <c r="F154" s="124"/>
      <c r="G154" s="124"/>
      <c r="H154" s="74">
        <f t="shared" si="18"/>
        <v>0</v>
      </c>
      <c r="I154" s="124"/>
      <c r="J154" s="124"/>
      <c r="K154" s="72">
        <f t="shared" si="21"/>
        <v>0</v>
      </c>
      <c r="L154" s="72">
        <f t="shared" si="19"/>
        <v>0</v>
      </c>
      <c r="M154" s="124"/>
      <c r="N154" s="69">
        <f t="shared" si="20"/>
        <v>0</v>
      </c>
      <c r="O154" s="107"/>
    </row>
    <row r="155" spans="2:15" ht="15.75" x14ac:dyDescent="0.25">
      <c r="B155" s="319" t="s">
        <v>232</v>
      </c>
      <c r="C155" s="320"/>
      <c r="D155" s="227">
        <v>548110</v>
      </c>
      <c r="E155" s="123"/>
      <c r="F155" s="124"/>
      <c r="G155" s="124"/>
      <c r="H155" s="74">
        <f t="shared" si="18"/>
        <v>0</v>
      </c>
      <c r="I155" s="124"/>
      <c r="J155" s="124"/>
      <c r="K155" s="72">
        <f t="shared" si="21"/>
        <v>0</v>
      </c>
      <c r="L155" s="72">
        <f t="shared" si="19"/>
        <v>0</v>
      </c>
      <c r="M155" s="124"/>
      <c r="N155" s="69">
        <f t="shared" si="20"/>
        <v>0</v>
      </c>
      <c r="O155" s="107"/>
    </row>
    <row r="156" spans="2:15" ht="15.75" x14ac:dyDescent="0.25">
      <c r="B156" s="319" t="s">
        <v>56</v>
      </c>
      <c r="C156" s="320"/>
      <c r="D156" s="227">
        <v>548200</v>
      </c>
      <c r="E156" s="123"/>
      <c r="F156" s="124"/>
      <c r="G156" s="124"/>
      <c r="H156" s="74">
        <f t="shared" si="18"/>
        <v>0</v>
      </c>
      <c r="I156" s="124"/>
      <c r="J156" s="124"/>
      <c r="K156" s="72">
        <f t="shared" si="21"/>
        <v>0</v>
      </c>
      <c r="L156" s="72">
        <f t="shared" si="19"/>
        <v>0</v>
      </c>
      <c r="M156" s="124"/>
      <c r="N156" s="69">
        <f t="shared" si="20"/>
        <v>0</v>
      </c>
      <c r="O156" s="107"/>
    </row>
    <row r="157" spans="2:15" ht="15.75" x14ac:dyDescent="0.25">
      <c r="B157" s="319" t="s">
        <v>233</v>
      </c>
      <c r="C157" s="320"/>
      <c r="D157" s="227">
        <v>548300</v>
      </c>
      <c r="E157" s="123"/>
      <c r="F157" s="124"/>
      <c r="G157" s="124"/>
      <c r="H157" s="74">
        <f t="shared" si="18"/>
        <v>0</v>
      </c>
      <c r="I157" s="124"/>
      <c r="J157" s="124"/>
      <c r="K157" s="72">
        <f t="shared" si="21"/>
        <v>0</v>
      </c>
      <c r="L157" s="72">
        <f t="shared" si="19"/>
        <v>0</v>
      </c>
      <c r="M157" s="124"/>
      <c r="N157" s="69">
        <f t="shared" si="20"/>
        <v>0</v>
      </c>
      <c r="O157" s="107"/>
    </row>
    <row r="158" spans="2:15" ht="15.75" x14ac:dyDescent="0.25">
      <c r="B158" s="319" t="s">
        <v>57</v>
      </c>
      <c r="C158" s="320"/>
      <c r="D158" s="227">
        <v>548400</v>
      </c>
      <c r="E158" s="123"/>
      <c r="F158" s="124"/>
      <c r="G158" s="124"/>
      <c r="H158" s="74">
        <f t="shared" si="18"/>
        <v>0</v>
      </c>
      <c r="I158" s="124"/>
      <c r="J158" s="124"/>
      <c r="K158" s="72">
        <f t="shared" si="21"/>
        <v>0</v>
      </c>
      <c r="L158" s="72">
        <f t="shared" si="19"/>
        <v>0</v>
      </c>
      <c r="M158" s="124"/>
      <c r="N158" s="69">
        <f t="shared" si="20"/>
        <v>0</v>
      </c>
      <c r="O158" s="107"/>
    </row>
    <row r="159" spans="2:15" ht="15.75" x14ac:dyDescent="0.25">
      <c r="B159" s="319" t="s">
        <v>77</v>
      </c>
      <c r="C159" s="320"/>
      <c r="D159" s="227">
        <v>548600</v>
      </c>
      <c r="E159" s="123"/>
      <c r="F159" s="124"/>
      <c r="G159" s="124"/>
      <c r="H159" s="74">
        <f t="shared" si="18"/>
        <v>0</v>
      </c>
      <c r="I159" s="124"/>
      <c r="J159" s="124"/>
      <c r="K159" s="72">
        <f t="shared" si="21"/>
        <v>0</v>
      </c>
      <c r="L159" s="72">
        <f t="shared" si="19"/>
        <v>0</v>
      </c>
      <c r="M159" s="124"/>
      <c r="N159" s="69">
        <f t="shared" si="20"/>
        <v>0</v>
      </c>
      <c r="O159" s="107"/>
    </row>
    <row r="160" spans="2:15" ht="15.75" x14ac:dyDescent="0.25">
      <c r="B160" s="319" t="s">
        <v>78</v>
      </c>
      <c r="C160" s="320"/>
      <c r="D160" s="227">
        <v>548700</v>
      </c>
      <c r="E160" s="123"/>
      <c r="F160" s="124"/>
      <c r="G160" s="124"/>
      <c r="H160" s="74">
        <f t="shared" si="18"/>
        <v>0</v>
      </c>
      <c r="I160" s="124"/>
      <c r="J160" s="124"/>
      <c r="K160" s="72">
        <f t="shared" si="21"/>
        <v>0</v>
      </c>
      <c r="L160" s="72">
        <f t="shared" si="19"/>
        <v>0</v>
      </c>
      <c r="M160" s="124"/>
      <c r="N160" s="69">
        <f t="shared" si="20"/>
        <v>0</v>
      </c>
      <c r="O160" s="107"/>
    </row>
    <row r="161" spans="2:15" ht="15.75" x14ac:dyDescent="0.25">
      <c r="B161" s="319" t="s">
        <v>58</v>
      </c>
      <c r="C161" s="320"/>
      <c r="D161" s="227">
        <v>548800</v>
      </c>
      <c r="E161" s="123"/>
      <c r="F161" s="124"/>
      <c r="G161" s="124"/>
      <c r="H161" s="74">
        <f t="shared" si="18"/>
        <v>0</v>
      </c>
      <c r="I161" s="124"/>
      <c r="J161" s="124"/>
      <c r="K161" s="72">
        <f t="shared" si="21"/>
        <v>0</v>
      </c>
      <c r="L161" s="72">
        <f t="shared" si="19"/>
        <v>0</v>
      </c>
      <c r="M161" s="124"/>
      <c r="N161" s="69">
        <f t="shared" si="20"/>
        <v>0</v>
      </c>
      <c r="O161" s="107"/>
    </row>
    <row r="162" spans="2:15" ht="15.75" x14ac:dyDescent="0.25">
      <c r="B162" s="319" t="s">
        <v>234</v>
      </c>
      <c r="C162" s="320"/>
      <c r="D162" s="227">
        <v>548810</v>
      </c>
      <c r="E162" s="123"/>
      <c r="F162" s="124"/>
      <c r="G162" s="124"/>
      <c r="H162" s="74">
        <f t="shared" si="18"/>
        <v>0</v>
      </c>
      <c r="I162" s="124"/>
      <c r="J162" s="124"/>
      <c r="K162" s="72">
        <f t="shared" si="21"/>
        <v>0</v>
      </c>
      <c r="L162" s="72">
        <f t="shared" si="19"/>
        <v>0</v>
      </c>
      <c r="M162" s="124"/>
      <c r="N162" s="69">
        <f t="shared" si="20"/>
        <v>0</v>
      </c>
      <c r="O162" s="107"/>
    </row>
    <row r="163" spans="2:15" ht="15.75" x14ac:dyDescent="0.25">
      <c r="B163" s="319" t="s">
        <v>235</v>
      </c>
      <c r="C163" s="320"/>
      <c r="D163" s="227">
        <v>548820</v>
      </c>
      <c r="E163" s="123"/>
      <c r="F163" s="124"/>
      <c r="G163" s="124"/>
      <c r="H163" s="74">
        <f t="shared" si="18"/>
        <v>0</v>
      </c>
      <c r="I163" s="124"/>
      <c r="J163" s="124"/>
      <c r="K163" s="72">
        <f t="shared" si="21"/>
        <v>0</v>
      </c>
      <c r="L163" s="72">
        <f t="shared" si="19"/>
        <v>0</v>
      </c>
      <c r="M163" s="124"/>
      <c r="N163" s="69">
        <f t="shared" si="20"/>
        <v>0</v>
      </c>
      <c r="O163" s="107"/>
    </row>
    <row r="164" spans="2:15" ht="15.75" x14ac:dyDescent="0.25">
      <c r="B164" s="319" t="s">
        <v>280</v>
      </c>
      <c r="C164" s="320"/>
      <c r="D164" s="227">
        <v>548882</v>
      </c>
      <c r="E164" s="123"/>
      <c r="F164" s="124"/>
      <c r="G164" s="124"/>
      <c r="H164" s="74">
        <f t="shared" si="18"/>
        <v>0</v>
      </c>
      <c r="I164" s="124"/>
      <c r="J164" s="124"/>
      <c r="K164" s="72">
        <f t="shared" si="21"/>
        <v>0</v>
      </c>
      <c r="L164" s="72">
        <f t="shared" si="19"/>
        <v>0</v>
      </c>
      <c r="M164" s="124"/>
      <c r="N164" s="69">
        <f t="shared" si="20"/>
        <v>0</v>
      </c>
      <c r="O164" s="107"/>
    </row>
    <row r="165" spans="2:15" ht="15" customHeight="1" x14ac:dyDescent="0.25">
      <c r="B165" s="319" t="s">
        <v>43</v>
      </c>
      <c r="C165" s="320"/>
      <c r="D165" s="227">
        <v>548900</v>
      </c>
      <c r="E165" s="123"/>
      <c r="F165" s="124"/>
      <c r="G165" s="124"/>
      <c r="H165" s="74">
        <f t="shared" si="18"/>
        <v>0</v>
      </c>
      <c r="I165" s="124"/>
      <c r="J165" s="124"/>
      <c r="K165" s="72">
        <f t="shared" si="21"/>
        <v>0</v>
      </c>
      <c r="L165" s="72">
        <f t="shared" si="19"/>
        <v>0</v>
      </c>
      <c r="M165" s="124"/>
      <c r="N165" s="69">
        <f t="shared" si="20"/>
        <v>0</v>
      </c>
      <c r="O165" s="107"/>
    </row>
    <row r="166" spans="2:15" ht="15" customHeight="1" x14ac:dyDescent="0.25">
      <c r="B166" s="319" t="s">
        <v>236</v>
      </c>
      <c r="C166" s="320"/>
      <c r="D166" s="227">
        <v>549600</v>
      </c>
      <c r="E166" s="123"/>
      <c r="F166" s="124"/>
      <c r="G166" s="124"/>
      <c r="H166" s="74">
        <f t="shared" si="18"/>
        <v>0</v>
      </c>
      <c r="I166" s="124"/>
      <c r="J166" s="124"/>
      <c r="K166" s="72">
        <f t="shared" si="21"/>
        <v>0</v>
      </c>
      <c r="L166" s="72">
        <f t="shared" si="19"/>
        <v>0</v>
      </c>
      <c r="M166" s="124"/>
      <c r="N166" s="69">
        <f t="shared" si="20"/>
        <v>0</v>
      </c>
      <c r="O166" s="107"/>
    </row>
    <row r="167" spans="2:15" ht="15.75" x14ac:dyDescent="0.25">
      <c r="B167" s="319" t="s">
        <v>237</v>
      </c>
      <c r="C167" s="320"/>
      <c r="D167" s="227">
        <v>549700</v>
      </c>
      <c r="E167" s="123"/>
      <c r="F167" s="124"/>
      <c r="G167" s="124"/>
      <c r="H167" s="74">
        <f t="shared" si="18"/>
        <v>0</v>
      </c>
      <c r="I167" s="124"/>
      <c r="J167" s="124"/>
      <c r="K167" s="72">
        <f t="shared" si="21"/>
        <v>0</v>
      </c>
      <c r="L167" s="72">
        <f t="shared" si="19"/>
        <v>0</v>
      </c>
      <c r="M167" s="124"/>
      <c r="N167" s="69">
        <f t="shared" si="20"/>
        <v>0</v>
      </c>
      <c r="O167" s="107"/>
    </row>
    <row r="168" spans="2:15" ht="15.75" x14ac:dyDescent="0.25">
      <c r="B168" s="319" t="s">
        <v>238</v>
      </c>
      <c r="C168" s="320"/>
      <c r="D168" s="227">
        <v>549800</v>
      </c>
      <c r="E168" s="123"/>
      <c r="F168" s="124"/>
      <c r="G168" s="124"/>
      <c r="H168" s="74">
        <f t="shared" si="18"/>
        <v>0</v>
      </c>
      <c r="I168" s="124"/>
      <c r="J168" s="124"/>
      <c r="K168" s="72">
        <f t="shared" si="21"/>
        <v>0</v>
      </c>
      <c r="L168" s="72">
        <f t="shared" si="19"/>
        <v>0</v>
      </c>
      <c r="M168" s="124"/>
      <c r="N168" s="69">
        <f t="shared" si="20"/>
        <v>0</v>
      </c>
      <c r="O168" s="107"/>
    </row>
    <row r="169" spans="2:15" ht="15.75" x14ac:dyDescent="0.25">
      <c r="B169" s="319" t="s">
        <v>239</v>
      </c>
      <c r="C169" s="320"/>
      <c r="D169" s="227">
        <v>548900</v>
      </c>
      <c r="E169" s="123"/>
      <c r="F169" s="124"/>
      <c r="G169" s="124"/>
      <c r="H169" s="74">
        <f t="shared" si="18"/>
        <v>0</v>
      </c>
      <c r="I169" s="124"/>
      <c r="J169" s="124"/>
      <c r="K169" s="72">
        <f t="shared" si="21"/>
        <v>0</v>
      </c>
      <c r="L169" s="72">
        <f t="shared" si="19"/>
        <v>0</v>
      </c>
      <c r="M169" s="124"/>
      <c r="N169" s="69">
        <f t="shared" si="20"/>
        <v>0</v>
      </c>
      <c r="O169" s="107"/>
    </row>
    <row r="170" spans="2:15" x14ac:dyDescent="0.2">
      <c r="B170" s="354"/>
      <c r="C170" s="355"/>
      <c r="D170" s="114"/>
      <c r="E170" s="115"/>
      <c r="F170" s="116"/>
      <c r="G170" s="53"/>
      <c r="H170" s="53"/>
      <c r="I170" s="53"/>
      <c r="J170" s="53"/>
      <c r="K170" s="53"/>
      <c r="L170" s="53"/>
      <c r="M170" s="116"/>
      <c r="N170" s="14"/>
      <c r="O170" s="107"/>
    </row>
    <row r="171" spans="2:15" x14ac:dyDescent="0.2">
      <c r="B171" s="350" t="s">
        <v>93</v>
      </c>
      <c r="C171" s="351"/>
      <c r="D171" s="333">
        <v>400</v>
      </c>
      <c r="E171" s="324">
        <f t="shared" ref="E171:N171" si="22">SUM(E52:E170)</f>
        <v>0</v>
      </c>
      <c r="F171" s="324">
        <f t="shared" si="22"/>
        <v>0</v>
      </c>
      <c r="G171" s="324">
        <f t="shared" si="22"/>
        <v>0</v>
      </c>
      <c r="H171" s="324">
        <f t="shared" si="22"/>
        <v>0</v>
      </c>
      <c r="I171" s="324">
        <f t="shared" si="22"/>
        <v>0</v>
      </c>
      <c r="J171" s="324">
        <f t="shared" si="22"/>
        <v>0</v>
      </c>
      <c r="K171" s="324">
        <f t="shared" si="22"/>
        <v>0</v>
      </c>
      <c r="L171" s="324">
        <f t="shared" si="22"/>
        <v>0</v>
      </c>
      <c r="M171" s="344">
        <f t="shared" si="22"/>
        <v>0</v>
      </c>
      <c r="N171" s="331">
        <f t="shared" si="22"/>
        <v>0</v>
      </c>
      <c r="O171" s="107"/>
    </row>
    <row r="172" spans="2:15" ht="16.149999999999999" customHeight="1" thickBot="1" x14ac:dyDescent="0.25">
      <c r="B172" s="352"/>
      <c r="C172" s="353"/>
      <c r="D172" s="334"/>
      <c r="E172" s="325">
        <f t="shared" ref="E172:N172" si="23">SUM(E52:E125)</f>
        <v>0</v>
      </c>
      <c r="F172" s="325">
        <f t="shared" si="23"/>
        <v>0</v>
      </c>
      <c r="G172" s="325">
        <f t="shared" si="23"/>
        <v>0</v>
      </c>
      <c r="H172" s="325">
        <f t="shared" si="23"/>
        <v>0</v>
      </c>
      <c r="I172" s="325">
        <f t="shared" si="23"/>
        <v>0</v>
      </c>
      <c r="J172" s="325">
        <f t="shared" si="23"/>
        <v>0</v>
      </c>
      <c r="K172" s="325">
        <f t="shared" si="23"/>
        <v>0</v>
      </c>
      <c r="L172" s="325">
        <f t="shared" si="23"/>
        <v>0</v>
      </c>
      <c r="M172" s="345">
        <f t="shared" si="23"/>
        <v>0</v>
      </c>
      <c r="N172" s="332">
        <f t="shared" si="23"/>
        <v>0</v>
      </c>
      <c r="O172" s="107"/>
    </row>
    <row r="173" spans="2:15" ht="16.899999999999999" customHeight="1" thickTop="1" x14ac:dyDescent="0.2">
      <c r="B173" s="338"/>
      <c r="C173" s="339"/>
      <c r="D173" s="112"/>
      <c r="E173" s="117"/>
      <c r="F173" s="117"/>
      <c r="G173" s="117"/>
      <c r="H173" s="117"/>
      <c r="I173" s="117"/>
      <c r="J173" s="117"/>
      <c r="K173" s="117"/>
      <c r="L173" s="117"/>
      <c r="M173" s="129"/>
      <c r="N173" s="118"/>
      <c r="O173" s="107"/>
    </row>
    <row r="174" spans="2:15" ht="16.899999999999999" customHeight="1" x14ac:dyDescent="0.25">
      <c r="B174" s="319" t="s">
        <v>59</v>
      </c>
      <c r="C174" s="320"/>
      <c r="D174" s="227">
        <v>555100</v>
      </c>
      <c r="E174" s="73"/>
      <c r="F174" s="73"/>
      <c r="G174" s="73"/>
      <c r="H174" s="119">
        <f t="shared" ref="H174:H176" si="24">SUM(F174:G174)</f>
        <v>0</v>
      </c>
      <c r="I174" s="73"/>
      <c r="J174" s="73"/>
      <c r="K174" s="72">
        <f t="shared" ref="K174:K176" si="25">SUM(I174:J174)</f>
        <v>0</v>
      </c>
      <c r="L174" s="72">
        <f t="shared" ref="L174:L176" si="26">+H174-K174</f>
        <v>0</v>
      </c>
      <c r="M174" s="131"/>
      <c r="N174" s="69">
        <f t="shared" ref="N174:N176" si="27">+L174-M174</f>
        <v>0</v>
      </c>
      <c r="O174" s="107"/>
    </row>
    <row r="175" spans="2:15" ht="16.899999999999999" customHeight="1" x14ac:dyDescent="0.25">
      <c r="B175" s="319" t="s">
        <v>240</v>
      </c>
      <c r="C175" s="320"/>
      <c r="D175" s="227">
        <v>555106</v>
      </c>
      <c r="E175" s="73"/>
      <c r="F175" s="73"/>
      <c r="G175" s="73"/>
      <c r="H175" s="119">
        <f t="shared" si="24"/>
        <v>0</v>
      </c>
      <c r="I175" s="73"/>
      <c r="J175" s="73"/>
      <c r="K175" s="72">
        <f t="shared" si="25"/>
        <v>0</v>
      </c>
      <c r="L175" s="72">
        <f t="shared" si="26"/>
        <v>0</v>
      </c>
      <c r="M175" s="131"/>
      <c r="N175" s="69">
        <f t="shared" si="27"/>
        <v>0</v>
      </c>
      <c r="O175" s="107"/>
    </row>
    <row r="176" spans="2:15" ht="16.899999999999999" customHeight="1" x14ac:dyDescent="0.25">
      <c r="B176" s="319" t="s">
        <v>241</v>
      </c>
      <c r="C176" s="320"/>
      <c r="D176" s="227">
        <v>555109</v>
      </c>
      <c r="E176" s="73"/>
      <c r="F176" s="73"/>
      <c r="G176" s="73"/>
      <c r="H176" s="119">
        <f t="shared" si="24"/>
        <v>0</v>
      </c>
      <c r="I176" s="73"/>
      <c r="J176" s="73"/>
      <c r="K176" s="72">
        <f t="shared" si="25"/>
        <v>0</v>
      </c>
      <c r="L176" s="72">
        <f t="shared" si="26"/>
        <v>0</v>
      </c>
      <c r="M176" s="131"/>
      <c r="N176" s="69">
        <f t="shared" si="27"/>
        <v>0</v>
      </c>
      <c r="O176" s="107"/>
    </row>
    <row r="177" spans="2:15" ht="16.899999999999999" customHeight="1" x14ac:dyDescent="0.25">
      <c r="B177" s="319" t="s">
        <v>242</v>
      </c>
      <c r="C177" s="320"/>
      <c r="D177" s="227">
        <v>555200</v>
      </c>
      <c r="E177" s="73"/>
      <c r="F177" s="73"/>
      <c r="G177" s="73"/>
      <c r="H177" s="119">
        <f>SUM(F177:G177)</f>
        <v>0</v>
      </c>
      <c r="I177" s="73"/>
      <c r="J177" s="73"/>
      <c r="K177" s="72">
        <f>SUM(I177:J177)</f>
        <v>0</v>
      </c>
      <c r="L177" s="72">
        <f>+H177-K177</f>
        <v>0</v>
      </c>
      <c r="M177" s="131"/>
      <c r="N177" s="69">
        <f>+L177-M177</f>
        <v>0</v>
      </c>
      <c r="O177" s="107"/>
    </row>
    <row r="178" spans="2:15" x14ac:dyDescent="0.2">
      <c r="B178" s="354"/>
      <c r="C178" s="355"/>
      <c r="D178" s="114"/>
      <c r="E178" s="120"/>
      <c r="F178" s="120"/>
      <c r="G178" s="120"/>
      <c r="H178" s="120"/>
      <c r="I178" s="120"/>
      <c r="J178" s="120"/>
      <c r="K178" s="120"/>
      <c r="L178" s="120"/>
      <c r="M178" s="130"/>
      <c r="N178" s="121"/>
      <c r="O178" s="107"/>
    </row>
    <row r="179" spans="2:15" x14ac:dyDescent="0.2">
      <c r="B179" s="350" t="s">
        <v>94</v>
      </c>
      <c r="C179" s="351"/>
      <c r="D179" s="333">
        <v>500</v>
      </c>
      <c r="E179" s="324">
        <f>SUM(E174:E177)</f>
        <v>0</v>
      </c>
      <c r="F179" s="324">
        <f t="shared" ref="F179:N179" si="28">SUM(F174:F177)</f>
        <v>0</v>
      </c>
      <c r="G179" s="324">
        <f t="shared" si="28"/>
        <v>0</v>
      </c>
      <c r="H179" s="324">
        <f t="shared" si="28"/>
        <v>0</v>
      </c>
      <c r="I179" s="324">
        <f t="shared" si="28"/>
        <v>0</v>
      </c>
      <c r="J179" s="324">
        <f t="shared" si="28"/>
        <v>0</v>
      </c>
      <c r="K179" s="324">
        <f t="shared" si="28"/>
        <v>0</v>
      </c>
      <c r="L179" s="324">
        <f t="shared" si="28"/>
        <v>0</v>
      </c>
      <c r="M179" s="324">
        <f t="shared" si="28"/>
        <v>0</v>
      </c>
      <c r="N179" s="331">
        <f t="shared" si="28"/>
        <v>0</v>
      </c>
      <c r="O179" s="107"/>
    </row>
    <row r="180" spans="2:15" ht="16.149999999999999" customHeight="1" thickBot="1" x14ac:dyDescent="0.25">
      <c r="B180" s="352"/>
      <c r="C180" s="353"/>
      <c r="D180" s="335"/>
      <c r="E180" s="325"/>
      <c r="F180" s="325"/>
      <c r="G180" s="325"/>
      <c r="H180" s="325"/>
      <c r="I180" s="325"/>
      <c r="J180" s="325"/>
      <c r="K180" s="325"/>
      <c r="L180" s="325"/>
      <c r="M180" s="325"/>
      <c r="N180" s="332"/>
      <c r="O180" s="107"/>
    </row>
    <row r="181" spans="2:15" ht="16.899999999999999" customHeight="1" thickTop="1" x14ac:dyDescent="0.25">
      <c r="D181" s="48"/>
      <c r="E181" s="15"/>
      <c r="F181" s="16"/>
      <c r="G181" s="16"/>
      <c r="H181" s="16"/>
      <c r="I181" s="16"/>
      <c r="J181" s="16"/>
      <c r="K181" s="16"/>
      <c r="L181" s="16"/>
      <c r="M181" s="17"/>
      <c r="N181" s="16"/>
      <c r="O181" s="107"/>
    </row>
    <row r="182" spans="2:15" ht="21" x14ac:dyDescent="0.25">
      <c r="B182" s="152">
        <v>1</v>
      </c>
      <c r="C182" s="204" t="s">
        <v>114</v>
      </c>
      <c r="D182" s="204"/>
      <c r="E182" s="204"/>
      <c r="F182" s="204"/>
      <c r="G182" s="204"/>
      <c r="H182" s="204"/>
      <c r="I182" s="204"/>
      <c r="J182" s="204"/>
      <c r="K182" s="204"/>
      <c r="L182" s="204"/>
      <c r="M182" s="204"/>
      <c r="N182" s="204"/>
      <c r="O182" s="107"/>
    </row>
    <row r="183" spans="2:15" ht="342" x14ac:dyDescent="0.25">
      <c r="B183" s="152">
        <v>2</v>
      </c>
      <c r="C183" s="203" t="s">
        <v>106</v>
      </c>
      <c r="D183" s="203"/>
      <c r="E183" s="203"/>
      <c r="F183" s="203"/>
      <c r="G183" s="203"/>
      <c r="H183" s="203"/>
      <c r="I183" s="203"/>
      <c r="J183" s="203"/>
      <c r="K183" s="203"/>
      <c r="L183" s="203"/>
      <c r="M183" s="203"/>
      <c r="N183" s="203"/>
      <c r="O183" s="46"/>
    </row>
    <row r="184" spans="2:15" ht="18" customHeight="1" x14ac:dyDescent="0.25">
      <c r="B184" s="48"/>
      <c r="C184" s="203"/>
      <c r="D184" s="203"/>
      <c r="E184" s="203"/>
      <c r="F184" s="203"/>
      <c r="G184" s="203"/>
      <c r="H184" s="203"/>
      <c r="I184" s="203"/>
      <c r="J184" s="203"/>
      <c r="K184" s="203"/>
      <c r="L184" s="203"/>
      <c r="M184" s="203"/>
      <c r="N184" s="203"/>
      <c r="O184" s="46"/>
    </row>
    <row r="185" spans="2:15" ht="15.6" customHeight="1" x14ac:dyDescent="0.2">
      <c r="D185" s="18" t="s">
        <v>0</v>
      </c>
      <c r="E185" s="19"/>
      <c r="F185" s="19"/>
      <c r="G185" s="19"/>
      <c r="H185" s="19"/>
      <c r="I185" s="19"/>
      <c r="J185" s="20"/>
      <c r="K185" s="19"/>
      <c r="L185" s="20"/>
      <c r="M185" s="19"/>
      <c r="N185" s="19"/>
      <c r="O185" s="46"/>
    </row>
    <row r="186" spans="2:15" x14ac:dyDescent="0.2">
      <c r="B186" s="141" t="s">
        <v>23</v>
      </c>
      <c r="C186" s="197"/>
      <c r="D186" s="197"/>
      <c r="E186" s="197"/>
      <c r="F186" s="197"/>
      <c r="G186" s="197"/>
      <c r="H186" s="197"/>
      <c r="I186" s="197"/>
      <c r="J186" s="197"/>
      <c r="K186" s="197"/>
      <c r="L186" s="197"/>
      <c r="M186" s="197"/>
      <c r="N186" s="198"/>
      <c r="O186" s="43"/>
    </row>
    <row r="187" spans="2:15" x14ac:dyDescent="0.2">
      <c r="B187" s="140"/>
      <c r="C187" s="199"/>
      <c r="D187" s="199"/>
      <c r="E187" s="199"/>
      <c r="F187" s="199"/>
      <c r="G187" s="199"/>
      <c r="H187" s="199"/>
      <c r="I187" s="199"/>
      <c r="J187" s="199"/>
      <c r="K187" s="199"/>
      <c r="L187" s="199"/>
      <c r="M187" s="199"/>
      <c r="N187" s="200"/>
      <c r="O187" s="43"/>
    </row>
    <row r="188" spans="2:15" ht="15.6" customHeight="1" x14ac:dyDescent="0.2">
      <c r="B188" s="63"/>
      <c r="C188" s="199"/>
      <c r="D188" s="199"/>
      <c r="E188" s="199"/>
      <c r="F188" s="199"/>
      <c r="G188" s="199"/>
      <c r="H188" s="199"/>
      <c r="I188" s="199"/>
      <c r="J188" s="199"/>
      <c r="K188" s="199"/>
      <c r="L188" s="199"/>
      <c r="M188" s="199"/>
      <c r="N188" s="200"/>
      <c r="O188" s="43"/>
    </row>
    <row r="189" spans="2:15" ht="15.6" customHeight="1" x14ac:dyDescent="0.2">
      <c r="B189" s="63"/>
      <c r="C189" s="199"/>
      <c r="D189" s="199"/>
      <c r="E189" s="199"/>
      <c r="F189" s="199"/>
      <c r="G189" s="199"/>
      <c r="H189" s="199"/>
      <c r="I189" s="199"/>
      <c r="J189" s="199"/>
      <c r="K189" s="199"/>
      <c r="L189" s="199"/>
      <c r="M189" s="199"/>
      <c r="N189" s="200"/>
      <c r="O189" s="43"/>
    </row>
    <row r="190" spans="2:15" ht="15.6" customHeight="1" x14ac:dyDescent="0.2">
      <c r="B190" s="63"/>
      <c r="C190" s="199"/>
      <c r="D190" s="199"/>
      <c r="E190" s="199"/>
      <c r="F190" s="199"/>
      <c r="G190" s="199"/>
      <c r="H190" s="199"/>
      <c r="I190" s="199"/>
      <c r="J190" s="199"/>
      <c r="K190" s="199"/>
      <c r="L190" s="199"/>
      <c r="M190" s="199"/>
      <c r="N190" s="200"/>
      <c r="O190" s="43"/>
    </row>
    <row r="191" spans="2:15" ht="15.6" customHeight="1" x14ac:dyDescent="0.2">
      <c r="B191" s="63"/>
      <c r="C191" s="199"/>
      <c r="D191" s="199"/>
      <c r="E191" s="199"/>
      <c r="F191" s="199"/>
      <c r="G191" s="199"/>
      <c r="H191" s="199"/>
      <c r="I191" s="199"/>
      <c r="J191" s="199"/>
      <c r="K191" s="199"/>
      <c r="L191" s="199"/>
      <c r="M191" s="199"/>
      <c r="N191" s="200"/>
      <c r="O191" s="43"/>
    </row>
    <row r="192" spans="2:15" ht="15.6" customHeight="1" x14ac:dyDescent="0.2">
      <c r="B192" s="63"/>
      <c r="C192" s="201"/>
      <c r="D192" s="201"/>
      <c r="E192" s="201"/>
      <c r="F192" s="201"/>
      <c r="G192" s="201"/>
      <c r="H192" s="201"/>
      <c r="I192" s="201"/>
      <c r="J192" s="201"/>
      <c r="K192" s="201"/>
      <c r="L192" s="201"/>
      <c r="M192" s="201"/>
      <c r="N192" s="202"/>
      <c r="O192" s="43"/>
    </row>
    <row r="193" spans="2:15" ht="15.6" customHeight="1" x14ac:dyDescent="0.2">
      <c r="C193" s="122"/>
      <c r="E193" s="19"/>
      <c r="F193" s="19"/>
      <c r="G193" s="19"/>
      <c r="H193" s="19"/>
      <c r="I193" s="19"/>
      <c r="J193" s="19"/>
      <c r="K193" s="19"/>
      <c r="L193" s="19"/>
      <c r="M193" s="19"/>
      <c r="N193" s="19"/>
      <c r="O193" s="43"/>
    </row>
    <row r="194" spans="2:15" x14ac:dyDescent="0.2">
      <c r="B194" s="149" t="s">
        <v>112</v>
      </c>
      <c r="C194" s="280" t="str">
        <f>+Cover!D22</f>
        <v>Full Name</v>
      </c>
      <c r="D194" s="281"/>
      <c r="H194" s="22" t="s">
        <v>0</v>
      </c>
      <c r="I194" s="22"/>
      <c r="J194" s="19"/>
      <c r="K194" s="22" t="s">
        <v>0</v>
      </c>
      <c r="L194" s="19"/>
      <c r="M194" s="19"/>
      <c r="N194" s="19"/>
      <c r="O194" s="43"/>
    </row>
    <row r="195" spans="2:15" x14ac:dyDescent="0.2">
      <c r="B195" s="150" t="s">
        <v>111</v>
      </c>
      <c r="C195" s="302" t="str">
        <f>Cover!D23</f>
        <v>xxx-xxx-xxxx</v>
      </c>
      <c r="D195" s="303"/>
      <c r="H195" s="22"/>
      <c r="I195" s="22"/>
      <c r="J195" s="19"/>
      <c r="K195" s="22"/>
      <c r="L195" s="19"/>
      <c r="M195" s="19"/>
      <c r="N195" s="19"/>
      <c r="O195" s="43"/>
    </row>
    <row r="196" spans="2:15" x14ac:dyDescent="0.2">
      <c r="B196" s="151" t="s">
        <v>113</v>
      </c>
      <c r="C196" s="282">
        <f ca="1">+Cover!D24</f>
        <v>46182.581871759263</v>
      </c>
      <c r="D196" s="283"/>
      <c r="H196" s="22"/>
      <c r="I196" s="22"/>
      <c r="J196" s="19"/>
      <c r="K196" s="22"/>
      <c r="L196" s="19"/>
      <c r="M196" s="19"/>
      <c r="N196" s="19"/>
      <c r="O196" s="43"/>
    </row>
    <row r="197" spans="2:15" x14ac:dyDescent="0.2">
      <c r="E197" s="19"/>
      <c r="F197" s="19"/>
      <c r="G197" s="19"/>
      <c r="H197" s="19"/>
      <c r="I197" s="19"/>
      <c r="J197" s="19"/>
      <c r="K197" s="19"/>
      <c r="L197" s="19"/>
      <c r="M197" s="19"/>
      <c r="N197" s="19"/>
      <c r="O197" s="43"/>
    </row>
    <row r="198" spans="2:15" x14ac:dyDescent="0.2">
      <c r="E198" s="23"/>
      <c r="F198" s="23"/>
      <c r="G198" s="23"/>
      <c r="H198" s="23"/>
      <c r="I198" s="23"/>
      <c r="J198" s="23"/>
      <c r="K198" s="23"/>
      <c r="L198" s="23"/>
      <c r="M198" s="23"/>
      <c r="N198" s="23"/>
      <c r="O198" s="43"/>
    </row>
    <row r="199" spans="2:15" x14ac:dyDescent="0.2">
      <c r="E199" s="23"/>
      <c r="F199" s="23"/>
      <c r="G199" s="23"/>
      <c r="H199" s="23"/>
      <c r="I199" s="23"/>
      <c r="J199" s="23"/>
      <c r="K199" s="23"/>
      <c r="L199" s="23"/>
      <c r="M199" s="23"/>
      <c r="N199" s="23"/>
    </row>
    <row r="200" spans="2:15" x14ac:dyDescent="0.2">
      <c r="E200" s="23"/>
      <c r="F200" s="23"/>
      <c r="G200" s="23"/>
      <c r="H200" s="23"/>
      <c r="I200" s="23"/>
      <c r="J200" s="23"/>
      <c r="K200" s="23"/>
      <c r="L200" s="23"/>
      <c r="M200" s="23"/>
      <c r="N200" s="23"/>
    </row>
  </sheetData>
  <mergeCells count="230">
    <mergeCell ref="N179:N180"/>
    <mergeCell ref="C194:D194"/>
    <mergeCell ref="H179:H180"/>
    <mergeCell ref="I179:I180"/>
    <mergeCell ref="J179:J180"/>
    <mergeCell ref="B179:C180"/>
    <mergeCell ref="D179:D180"/>
    <mergeCell ref="E179:E180"/>
    <mergeCell ref="F179:F180"/>
    <mergeCell ref="G179:G180"/>
    <mergeCell ref="K179:K180"/>
    <mergeCell ref="L179:L180"/>
    <mergeCell ref="M179:M180"/>
    <mergeCell ref="B177:C177"/>
    <mergeCell ref="B178:C178"/>
    <mergeCell ref="B173:C173"/>
    <mergeCell ref="B174:C174"/>
    <mergeCell ref="B175:C175"/>
    <mergeCell ref="B176:C176"/>
    <mergeCell ref="F171:F172"/>
    <mergeCell ref="C195:D195"/>
    <mergeCell ref="C196:D196"/>
    <mergeCell ref="B170:C170"/>
    <mergeCell ref="B171:C172"/>
    <mergeCell ref="D171:D172"/>
    <mergeCell ref="E171:E172"/>
    <mergeCell ref="J171:J172"/>
    <mergeCell ref="K171:K172"/>
    <mergeCell ref="L171:L172"/>
    <mergeCell ref="M171:M172"/>
    <mergeCell ref="N171:N172"/>
    <mergeCell ref="G171:G172"/>
    <mergeCell ref="H171:H172"/>
    <mergeCell ref="I171:I172"/>
    <mergeCell ref="E50:E51"/>
    <mergeCell ref="F50:F51"/>
    <mergeCell ref="M50:M51"/>
    <mergeCell ref="N50:N51"/>
    <mergeCell ref="B52:C52"/>
    <mergeCell ref="G50:G51"/>
    <mergeCell ref="H50:H51"/>
    <mergeCell ref="I50:I51"/>
    <mergeCell ref="J50:J51"/>
    <mergeCell ref="K50:K51"/>
    <mergeCell ref="L50:L51"/>
    <mergeCell ref="D50:D51"/>
    <mergeCell ref="B51:C51"/>
    <mergeCell ref="L33:L34"/>
    <mergeCell ref="M33:M34"/>
    <mergeCell ref="N33:N34"/>
    <mergeCell ref="B35:C35"/>
    <mergeCell ref="F33:F34"/>
    <mergeCell ref="G33:G34"/>
    <mergeCell ref="H33:H34"/>
    <mergeCell ref="I33:I34"/>
    <mergeCell ref="J33:J34"/>
    <mergeCell ref="K33:K34"/>
    <mergeCell ref="B29:C29"/>
    <mergeCell ref="B30:C30"/>
    <mergeCell ref="B31:C31"/>
    <mergeCell ref="E33:E34"/>
    <mergeCell ref="B24:C24"/>
    <mergeCell ref="B25:C25"/>
    <mergeCell ref="B26:C26"/>
    <mergeCell ref="B27:C27"/>
    <mergeCell ref="B28:C28"/>
    <mergeCell ref="D33:D34"/>
    <mergeCell ref="B32:C32"/>
    <mergeCell ref="B33:C33"/>
    <mergeCell ref="B34:C34"/>
    <mergeCell ref="B23:C23"/>
    <mergeCell ref="B13:C13"/>
    <mergeCell ref="B14:C14"/>
    <mergeCell ref="B15:C15"/>
    <mergeCell ref="B16:C16"/>
    <mergeCell ref="B17:C17"/>
    <mergeCell ref="B18:C18"/>
    <mergeCell ref="B19:C19"/>
    <mergeCell ref="B20:C20"/>
    <mergeCell ref="B21:C21"/>
    <mergeCell ref="B22:C22"/>
    <mergeCell ref="B9:C12"/>
    <mergeCell ref="D9:D12"/>
    <mergeCell ref="E9:E12"/>
    <mergeCell ref="F9:F12"/>
    <mergeCell ref="G9:G12"/>
    <mergeCell ref="L9:L12"/>
    <mergeCell ref="H9:H12"/>
    <mergeCell ref="M9:M12"/>
    <mergeCell ref="E2:M2"/>
    <mergeCell ref="E3:M3"/>
    <mergeCell ref="E4:M4"/>
    <mergeCell ref="E5:M5"/>
    <mergeCell ref="K6:N6"/>
    <mergeCell ref="N9:N12"/>
    <mergeCell ref="I9:I12"/>
    <mergeCell ref="J9:J12"/>
    <mergeCell ref="K9:K12"/>
    <mergeCell ref="B41:C41"/>
    <mergeCell ref="B42:C42"/>
    <mergeCell ref="B43:C43"/>
    <mergeCell ref="B44:C44"/>
    <mergeCell ref="B45:C45"/>
    <mergeCell ref="B36:C36"/>
    <mergeCell ref="B37:C37"/>
    <mergeCell ref="B38:C38"/>
    <mergeCell ref="B39:C39"/>
    <mergeCell ref="B40:C40"/>
    <mergeCell ref="B53:C53"/>
    <mergeCell ref="B54:C54"/>
    <mergeCell ref="B55:C55"/>
    <mergeCell ref="B56:C56"/>
    <mergeCell ref="B57:C57"/>
    <mergeCell ref="B46:C46"/>
    <mergeCell ref="B47:C47"/>
    <mergeCell ref="B48:C48"/>
    <mergeCell ref="B49:C49"/>
    <mergeCell ref="B50:C50"/>
    <mergeCell ref="B63:C63"/>
    <mergeCell ref="B64:C64"/>
    <mergeCell ref="B65:C65"/>
    <mergeCell ref="B66:C66"/>
    <mergeCell ref="B67:C67"/>
    <mergeCell ref="B58:C58"/>
    <mergeCell ref="B59:C59"/>
    <mergeCell ref="B60:C60"/>
    <mergeCell ref="B61:C61"/>
    <mergeCell ref="B62:C62"/>
    <mergeCell ref="B73:C73"/>
    <mergeCell ref="B74:C74"/>
    <mergeCell ref="B75:C75"/>
    <mergeCell ref="B76:C76"/>
    <mergeCell ref="B77:C77"/>
    <mergeCell ref="B68:C68"/>
    <mergeCell ref="B69:C69"/>
    <mergeCell ref="B70:C70"/>
    <mergeCell ref="B71:C71"/>
    <mergeCell ref="B72:C72"/>
    <mergeCell ref="B83:C83"/>
    <mergeCell ref="B84:C84"/>
    <mergeCell ref="B85:C85"/>
    <mergeCell ref="B86:C86"/>
    <mergeCell ref="B87:C87"/>
    <mergeCell ref="B78:C78"/>
    <mergeCell ref="B79:C79"/>
    <mergeCell ref="B80:C80"/>
    <mergeCell ref="B81:C81"/>
    <mergeCell ref="B82:C82"/>
    <mergeCell ref="B93:C93"/>
    <mergeCell ref="B94:C94"/>
    <mergeCell ref="B95:C95"/>
    <mergeCell ref="B96:C96"/>
    <mergeCell ref="B97:C97"/>
    <mergeCell ref="B88:C88"/>
    <mergeCell ref="B89:C89"/>
    <mergeCell ref="B90:C90"/>
    <mergeCell ref="B91:C91"/>
    <mergeCell ref="B92:C92"/>
    <mergeCell ref="B103:C103"/>
    <mergeCell ref="B104:C104"/>
    <mergeCell ref="B105:C105"/>
    <mergeCell ref="B106:C106"/>
    <mergeCell ref="B107:C107"/>
    <mergeCell ref="B98:C98"/>
    <mergeCell ref="B99:C99"/>
    <mergeCell ref="B100:C100"/>
    <mergeCell ref="B101:C101"/>
    <mergeCell ref="B102:C102"/>
    <mergeCell ref="B113:C113"/>
    <mergeCell ref="B114:C114"/>
    <mergeCell ref="B115:C115"/>
    <mergeCell ref="B116:C116"/>
    <mergeCell ref="B117:C117"/>
    <mergeCell ref="B108:C108"/>
    <mergeCell ref="B109:C109"/>
    <mergeCell ref="B110:C110"/>
    <mergeCell ref="B111:C111"/>
    <mergeCell ref="B112:C112"/>
    <mergeCell ref="B123:C123"/>
    <mergeCell ref="B124:C124"/>
    <mergeCell ref="B125:C125"/>
    <mergeCell ref="B126:C126"/>
    <mergeCell ref="B127:C127"/>
    <mergeCell ref="B118:C118"/>
    <mergeCell ref="B119:C119"/>
    <mergeCell ref="B120:C120"/>
    <mergeCell ref="B121:C121"/>
    <mergeCell ref="B122:C122"/>
    <mergeCell ref="B133:C133"/>
    <mergeCell ref="B134:C134"/>
    <mergeCell ref="B135:C135"/>
    <mergeCell ref="B136:C136"/>
    <mergeCell ref="B137:C137"/>
    <mergeCell ref="B128:C128"/>
    <mergeCell ref="B129:C129"/>
    <mergeCell ref="B130:C130"/>
    <mergeCell ref="B131:C131"/>
    <mergeCell ref="B132:C132"/>
    <mergeCell ref="B143:C143"/>
    <mergeCell ref="B144:C144"/>
    <mergeCell ref="B145:C145"/>
    <mergeCell ref="B146:C146"/>
    <mergeCell ref="B147:C147"/>
    <mergeCell ref="B138:C138"/>
    <mergeCell ref="B139:C139"/>
    <mergeCell ref="B140:C140"/>
    <mergeCell ref="B141:C141"/>
    <mergeCell ref="B142:C142"/>
    <mergeCell ref="B153:C153"/>
    <mergeCell ref="B154:C154"/>
    <mergeCell ref="B155:C155"/>
    <mergeCell ref="B156:C156"/>
    <mergeCell ref="B157:C157"/>
    <mergeCell ref="B148:C148"/>
    <mergeCell ref="B149:C149"/>
    <mergeCell ref="B150:C150"/>
    <mergeCell ref="B151:C151"/>
    <mergeCell ref="B152:C152"/>
    <mergeCell ref="B168:C168"/>
    <mergeCell ref="B169:C169"/>
    <mergeCell ref="B163:C163"/>
    <mergeCell ref="B164:C164"/>
    <mergeCell ref="B165:C165"/>
    <mergeCell ref="B166:C166"/>
    <mergeCell ref="B167:C167"/>
    <mergeCell ref="B158:C158"/>
    <mergeCell ref="B159:C159"/>
    <mergeCell ref="B160:C160"/>
    <mergeCell ref="B161:C161"/>
    <mergeCell ref="B162:C162"/>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6">
    <pageSetUpPr fitToPage="1"/>
  </sheetPr>
  <dimension ref="B2:AD101"/>
  <sheetViews>
    <sheetView zoomScale="80" zoomScaleNormal="80" workbookViewId="0">
      <selection activeCell="L22" sqref="L22"/>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1" width="11.88671875" style="3" customWidth="1"/>
    <col min="12"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0" width="9.77734375" style="3" customWidth="1"/>
    <col min="31" max="16384" width="9.77734375" style="3"/>
  </cols>
  <sheetData>
    <row r="2" spans="2:30" ht="15.75" x14ac:dyDescent="0.25">
      <c r="B2" s="427" t="str">
        <f>+Cover!B6</f>
        <v>Business Unit Number and Agency Name</v>
      </c>
      <c r="C2" s="427"/>
      <c r="D2" s="427"/>
      <c r="E2" s="427"/>
      <c r="F2" s="427"/>
      <c r="G2" s="427"/>
      <c r="H2" s="427"/>
      <c r="I2" s="427"/>
      <c r="J2" s="427"/>
      <c r="K2" s="427"/>
      <c r="L2" s="427"/>
      <c r="M2" s="427"/>
      <c r="N2" s="427"/>
      <c r="O2" s="427"/>
      <c r="P2" s="427"/>
      <c r="Q2" s="427"/>
      <c r="R2" s="427"/>
      <c r="S2" s="427"/>
      <c r="T2" s="427"/>
      <c r="U2" s="4">
        <f ca="1">NOW()</f>
        <v>46182.581871875002</v>
      </c>
    </row>
    <row r="3" spans="2:30" ht="15.75" x14ac:dyDescent="0.25">
      <c r="B3" s="427" t="str">
        <f>Cover!B20</f>
        <v>Based on NMS Budget Vs Actuals Report by Pcode dated MM/DD/YYYY</v>
      </c>
      <c r="C3" s="427"/>
      <c r="D3" s="427"/>
      <c r="E3" s="427"/>
      <c r="F3" s="427"/>
      <c r="G3" s="427"/>
      <c r="H3" s="427"/>
      <c r="I3" s="427"/>
      <c r="J3" s="427"/>
      <c r="K3" s="427"/>
      <c r="L3" s="427"/>
      <c r="M3" s="427"/>
      <c r="N3" s="427"/>
      <c r="O3" s="427"/>
      <c r="P3" s="427"/>
      <c r="Q3" s="427"/>
      <c r="R3" s="427"/>
      <c r="S3" s="427"/>
      <c r="T3" s="427"/>
      <c r="U3" s="5">
        <f ca="1">NOW()</f>
        <v>46182.581871875002</v>
      </c>
    </row>
    <row r="4" spans="2:30" ht="15.75" x14ac:dyDescent="0.25">
      <c r="B4" s="268" t="str">
        <f>Cover!B7</f>
        <v>Pcode Number and Program Name</v>
      </c>
      <c r="C4" s="268"/>
      <c r="D4" s="268"/>
      <c r="E4" s="268"/>
      <c r="F4" s="268"/>
      <c r="G4" s="268"/>
      <c r="H4" s="268"/>
      <c r="I4" s="268"/>
      <c r="J4" s="268"/>
      <c r="K4" s="268"/>
      <c r="L4" s="268"/>
      <c r="M4" s="268"/>
      <c r="N4" s="268"/>
      <c r="O4" s="268"/>
      <c r="P4" s="268"/>
      <c r="Q4" s="268"/>
      <c r="R4" s="268"/>
      <c r="S4" s="268"/>
      <c r="T4" s="268"/>
      <c r="U4" s="80"/>
      <c r="V4" s="43"/>
    </row>
    <row r="5" spans="2:30" ht="15.75" x14ac:dyDescent="0.25">
      <c r="B5" s="427" t="str">
        <f>Cover!B19</f>
        <v>FY27</v>
      </c>
      <c r="C5" s="427"/>
      <c r="D5" s="427"/>
      <c r="E5" s="427"/>
      <c r="F5" s="427"/>
      <c r="G5" s="427"/>
      <c r="H5" s="427"/>
      <c r="I5" s="427"/>
      <c r="J5" s="427"/>
      <c r="K5" s="427"/>
      <c r="L5" s="427"/>
      <c r="M5" s="427"/>
      <c r="N5" s="427"/>
      <c r="O5" s="427"/>
      <c r="P5" s="427"/>
      <c r="Q5" s="427"/>
      <c r="R5" s="427"/>
      <c r="S5" s="427"/>
      <c r="T5" s="427"/>
      <c r="U5" s="45"/>
      <c r="V5" s="43"/>
    </row>
    <row r="6" spans="2:30" ht="15.75" x14ac:dyDescent="0.25">
      <c r="B6" s="45" t="s">
        <v>243</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428" t="str">
        <f ca="1">CELL("filename")</f>
        <v>Q:\Simon\Projections\[FY27-Budget-Projections-Template 5.29.26.xlsx]Cover</v>
      </c>
      <c r="S7" s="428"/>
      <c r="T7" s="428"/>
      <c r="U7" s="428"/>
    </row>
    <row r="8" spans="2:30" ht="16.149999999999999" customHeight="1" x14ac:dyDescent="0.2">
      <c r="B8" s="421" t="s">
        <v>60</v>
      </c>
      <c r="C8" s="424" t="s">
        <v>24</v>
      </c>
      <c r="D8" s="417" t="s">
        <v>25</v>
      </c>
      <c r="E8" s="405" t="s">
        <v>98</v>
      </c>
      <c r="F8" s="417" t="s">
        <v>26</v>
      </c>
      <c r="G8" s="417" t="s">
        <v>27</v>
      </c>
      <c r="H8" s="275" t="s">
        <v>259</v>
      </c>
      <c r="I8" s="275" t="s">
        <v>99</v>
      </c>
      <c r="J8" s="275" t="s">
        <v>104</v>
      </c>
      <c r="K8" s="405" t="s">
        <v>100</v>
      </c>
      <c r="L8" s="405" t="s">
        <v>303</v>
      </c>
      <c r="M8" s="405" t="s">
        <v>284</v>
      </c>
      <c r="N8" s="405" t="s">
        <v>285</v>
      </c>
      <c r="O8" s="405" t="s">
        <v>286</v>
      </c>
      <c r="P8" s="405" t="s">
        <v>101</v>
      </c>
      <c r="Q8" s="43"/>
      <c r="R8" s="408" t="s">
        <v>260</v>
      </c>
      <c r="S8" s="409"/>
      <c r="T8" s="409"/>
      <c r="U8" s="410"/>
      <c r="V8" s="43"/>
    </row>
    <row r="9" spans="2:30" ht="31.9" customHeight="1" x14ac:dyDescent="0.2">
      <c r="B9" s="422"/>
      <c r="C9" s="425"/>
      <c r="D9" s="418"/>
      <c r="E9" s="406"/>
      <c r="F9" s="418"/>
      <c r="G9" s="418"/>
      <c r="H9" s="276"/>
      <c r="I9" s="276"/>
      <c r="J9" s="276"/>
      <c r="K9" s="406"/>
      <c r="L9" s="406"/>
      <c r="M9" s="406"/>
      <c r="N9" s="406"/>
      <c r="O9" s="406"/>
      <c r="P9" s="406"/>
      <c r="Q9" s="43"/>
      <c r="R9" s="411"/>
      <c r="S9" s="412"/>
      <c r="T9" s="412"/>
      <c r="U9" s="413"/>
      <c r="V9" s="43"/>
    </row>
    <row r="10" spans="2:30" ht="15.75" x14ac:dyDescent="0.25">
      <c r="B10" s="423"/>
      <c r="C10" s="426"/>
      <c r="D10" s="419"/>
      <c r="E10" s="407"/>
      <c r="F10" s="419"/>
      <c r="G10" s="419"/>
      <c r="H10" s="420"/>
      <c r="I10" s="420"/>
      <c r="J10" s="239" t="str">
        <f>Cover!B19</f>
        <v>FY27</v>
      </c>
      <c r="K10" s="240" t="str">
        <f>Cover!B19</f>
        <v>FY27</v>
      </c>
      <c r="L10" s="407"/>
      <c r="M10" s="407"/>
      <c r="N10" s="407"/>
      <c r="O10" s="407"/>
      <c r="P10" s="407"/>
      <c r="Q10" s="43"/>
      <c r="R10" s="414" t="str">
        <f>+Cover!B19</f>
        <v>FY27</v>
      </c>
      <c r="S10" s="415"/>
      <c r="T10" s="415"/>
      <c r="U10" s="416"/>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397" t="s">
        <v>28</v>
      </c>
      <c r="S11" s="399" t="s">
        <v>20</v>
      </c>
      <c r="T11" s="400"/>
      <c r="U11" s="403" t="s">
        <v>95</v>
      </c>
      <c r="V11" s="43"/>
      <c r="W11" s="99" t="s">
        <v>115</v>
      </c>
      <c r="X11" s="99" t="s">
        <v>116</v>
      </c>
      <c r="Y11" s="99" t="s">
        <v>117</v>
      </c>
      <c r="Z11" s="99" t="s">
        <v>118</v>
      </c>
      <c r="AA11" s="99" t="s">
        <v>119</v>
      </c>
      <c r="AD11" s="3" t="s">
        <v>116</v>
      </c>
    </row>
    <row r="12" spans="2:30" ht="15.6" customHeight="1" x14ac:dyDescent="0.2">
      <c r="B12" s="132"/>
      <c r="C12" s="133"/>
      <c r="D12" s="134"/>
      <c r="E12" s="134"/>
      <c r="F12" s="135"/>
      <c r="G12" s="134"/>
      <c r="H12" s="136"/>
      <c r="I12" s="90">
        <f>H12/2088</f>
        <v>0</v>
      </c>
      <c r="J12" s="139"/>
      <c r="K12" s="72">
        <f>+I12*J12</f>
        <v>0</v>
      </c>
      <c r="L12" s="124"/>
      <c r="M12" s="72">
        <f>+L12*(J12/80)</f>
        <v>0</v>
      </c>
      <c r="N12" s="125"/>
      <c r="O12" s="72">
        <f>ROUND(N12*((J12-8)/80),0)</f>
        <v>0</v>
      </c>
      <c r="P12" s="125"/>
      <c r="Q12" s="43"/>
      <c r="R12" s="398"/>
      <c r="S12" s="401"/>
      <c r="T12" s="402"/>
      <c r="U12" s="404"/>
      <c r="V12" s="43"/>
      <c r="W12" s="153">
        <f>IF(D12="Exempt",K12,0)</f>
        <v>0</v>
      </c>
      <c r="X12" s="153">
        <f>IF(D12="Term",K12,0)</f>
        <v>0</v>
      </c>
      <c r="Y12" s="153">
        <f>IF(D12="Perm F/T",K12,0)</f>
        <v>0</v>
      </c>
      <c r="Z12" s="153">
        <f>IF(D12="Perm P/T",K12,0)</f>
        <v>0</v>
      </c>
      <c r="AA12" s="153">
        <f>IF(D12="Temp",K12,0)</f>
        <v>0</v>
      </c>
      <c r="AD12" s="3" t="s">
        <v>117</v>
      </c>
    </row>
    <row r="13" spans="2:30" ht="15.75" x14ac:dyDescent="0.25">
      <c r="B13" s="132"/>
      <c r="C13" s="133"/>
      <c r="D13" s="134"/>
      <c r="E13" s="134"/>
      <c r="F13" s="135"/>
      <c r="G13" s="134"/>
      <c r="H13" s="136"/>
      <c r="I13" s="90">
        <f t="shared" ref="I13:I77" si="0">H13/2088</f>
        <v>0</v>
      </c>
      <c r="J13" s="139"/>
      <c r="K13" s="72">
        <f>+I13*J13</f>
        <v>0</v>
      </c>
      <c r="L13" s="124"/>
      <c r="M13" s="72">
        <f t="shared" ref="M13:M88" si="1">+L13*(J13/80)</f>
        <v>0</v>
      </c>
      <c r="N13" s="125"/>
      <c r="O13" s="72">
        <f t="shared" ref="O13:O77" si="2">ROUND(N13*((J13-8)/80),0)</f>
        <v>0</v>
      </c>
      <c r="P13" s="125"/>
      <c r="Q13" s="43"/>
      <c r="R13" s="58"/>
      <c r="S13" s="36"/>
      <c r="T13" s="37"/>
      <c r="U13" s="59"/>
      <c r="V13" s="43"/>
      <c r="W13" s="153">
        <f t="shared" ref="W13:W80" si="3">IF(D13="Exempt",K13,0)</f>
        <v>0</v>
      </c>
      <c r="X13" s="153">
        <f t="shared" ref="X13:X80" si="4">IF(D13="Term",K13,0)</f>
        <v>0</v>
      </c>
      <c r="Y13" s="153">
        <f t="shared" ref="Y13:Y80" si="5">IF(D13="Perm F/T",K13,0)</f>
        <v>0</v>
      </c>
      <c r="Z13" s="153">
        <f t="shared" ref="Z13:Z80" si="6">IF(D13="Perm P/T",K13,0)</f>
        <v>0</v>
      </c>
      <c r="AA13" s="153">
        <f t="shared" ref="AA13:AA80" si="7">IF(D13="Temp",K13,0)</f>
        <v>0</v>
      </c>
      <c r="AD13" s="3" t="s">
        <v>118</v>
      </c>
    </row>
    <row r="14" spans="2:30" x14ac:dyDescent="0.2">
      <c r="B14" s="132"/>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364" t="s">
        <v>64</v>
      </c>
      <c r="T14" s="365"/>
      <c r="U14" s="147">
        <f>W90</f>
        <v>0</v>
      </c>
      <c r="V14" s="43"/>
      <c r="W14" s="153">
        <f t="shared" si="3"/>
        <v>0</v>
      </c>
      <c r="X14" s="153">
        <f t="shared" si="4"/>
        <v>0</v>
      </c>
      <c r="Y14" s="153">
        <f t="shared" si="5"/>
        <v>0</v>
      </c>
      <c r="Z14" s="153">
        <f t="shared" si="6"/>
        <v>0</v>
      </c>
      <c r="AA14" s="153">
        <f t="shared" si="7"/>
        <v>0</v>
      </c>
      <c r="AD14" s="3" t="s">
        <v>119</v>
      </c>
    </row>
    <row r="15" spans="2:30" x14ac:dyDescent="0.2">
      <c r="B15" s="132"/>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364" t="s">
        <v>44</v>
      </c>
      <c r="T15" s="365"/>
      <c r="U15" s="147">
        <f>X90</f>
        <v>0</v>
      </c>
      <c r="V15" s="43"/>
      <c r="W15" s="153">
        <f t="shared" si="3"/>
        <v>0</v>
      </c>
      <c r="X15" s="153">
        <f t="shared" si="4"/>
        <v>0</v>
      </c>
      <c r="Y15" s="153">
        <f t="shared" si="5"/>
        <v>0</v>
      </c>
      <c r="Z15" s="153">
        <f t="shared" si="6"/>
        <v>0</v>
      </c>
      <c r="AA15" s="153">
        <f t="shared" si="7"/>
        <v>0</v>
      </c>
    </row>
    <row r="16" spans="2:30" x14ac:dyDescent="0.2">
      <c r="B16" s="138"/>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364" t="s">
        <v>65</v>
      </c>
      <c r="T16" s="365"/>
      <c r="U16" s="147">
        <f>Y90</f>
        <v>0</v>
      </c>
      <c r="V16" s="43"/>
      <c r="W16" s="153">
        <f t="shared" si="3"/>
        <v>0</v>
      </c>
      <c r="X16" s="153">
        <f t="shared" si="4"/>
        <v>0</v>
      </c>
      <c r="Y16" s="153">
        <f t="shared" si="5"/>
        <v>0</v>
      </c>
      <c r="Z16" s="153">
        <f t="shared" si="6"/>
        <v>0</v>
      </c>
      <c r="AA16" s="153">
        <f t="shared" si="7"/>
        <v>0</v>
      </c>
    </row>
    <row r="17" spans="2:27" ht="15.75" x14ac:dyDescent="0.25">
      <c r="B17" s="138"/>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364" t="s">
        <v>66</v>
      </c>
      <c r="T17" s="365"/>
      <c r="U17" s="154">
        <f>Z90</f>
        <v>0</v>
      </c>
      <c r="V17" s="43"/>
      <c r="W17" s="153">
        <f t="shared" si="3"/>
        <v>0</v>
      </c>
      <c r="X17" s="153">
        <f t="shared" si="4"/>
        <v>0</v>
      </c>
      <c r="Y17" s="153">
        <f t="shared" si="5"/>
        <v>0</v>
      </c>
      <c r="Z17" s="153">
        <f t="shared" si="6"/>
        <v>0</v>
      </c>
      <c r="AA17" s="153">
        <f t="shared" si="7"/>
        <v>0</v>
      </c>
    </row>
    <row r="18" spans="2:27" x14ac:dyDescent="0.2">
      <c r="B18" s="138"/>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364" t="s">
        <v>45</v>
      </c>
      <c r="T18" s="365"/>
      <c r="U18" s="154">
        <f>AA90</f>
        <v>0</v>
      </c>
      <c r="V18" s="43"/>
      <c r="W18" s="153">
        <f t="shared" si="3"/>
        <v>0</v>
      </c>
      <c r="X18" s="153">
        <f t="shared" si="4"/>
        <v>0</v>
      </c>
      <c r="Y18" s="153">
        <f t="shared" si="5"/>
        <v>0</v>
      </c>
      <c r="Z18" s="153">
        <f t="shared" si="6"/>
        <v>0</v>
      </c>
      <c r="AA18" s="153">
        <f t="shared" si="7"/>
        <v>0</v>
      </c>
    </row>
    <row r="19" spans="2:27" ht="15.75" x14ac:dyDescent="0.25">
      <c r="B19" s="138"/>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364" t="s">
        <v>46</v>
      </c>
      <c r="T19" s="365"/>
      <c r="U19" s="148"/>
      <c r="V19" s="43"/>
      <c r="W19" s="153">
        <f t="shared" si="3"/>
        <v>0</v>
      </c>
      <c r="X19" s="153">
        <f t="shared" si="4"/>
        <v>0</v>
      </c>
      <c r="Y19" s="153">
        <f t="shared" si="5"/>
        <v>0</v>
      </c>
      <c r="Z19" s="153">
        <f t="shared" si="6"/>
        <v>0</v>
      </c>
      <c r="AA19" s="153">
        <f t="shared" si="7"/>
        <v>0</v>
      </c>
    </row>
    <row r="20" spans="2:27" ht="15.75" x14ac:dyDescent="0.25">
      <c r="B20" s="138"/>
      <c r="C20" s="133"/>
      <c r="D20" s="134"/>
      <c r="E20" s="134"/>
      <c r="F20" s="135"/>
      <c r="G20" s="134"/>
      <c r="H20" s="136"/>
      <c r="I20" s="90">
        <f t="shared" si="0"/>
        <v>0</v>
      </c>
      <c r="J20" s="139"/>
      <c r="K20" s="72">
        <f t="shared" si="8"/>
        <v>0</v>
      </c>
      <c r="L20" s="124"/>
      <c r="M20" s="72">
        <f t="shared" si="1"/>
        <v>0</v>
      </c>
      <c r="N20" s="125"/>
      <c r="O20" s="72">
        <f t="shared" si="2"/>
        <v>0</v>
      </c>
      <c r="P20" s="125"/>
      <c r="Q20" s="45"/>
      <c r="R20" s="241">
        <v>520700</v>
      </c>
      <c r="S20" s="395" t="s">
        <v>304</v>
      </c>
      <c r="T20" s="396"/>
      <c r="U20" s="243">
        <f>O90</f>
        <v>0</v>
      </c>
      <c r="V20" s="43"/>
      <c r="W20" s="153">
        <f t="shared" si="3"/>
        <v>0</v>
      </c>
      <c r="X20" s="153">
        <f t="shared" si="4"/>
        <v>0</v>
      </c>
      <c r="Y20" s="153">
        <f t="shared" si="5"/>
        <v>0</v>
      </c>
      <c r="Z20" s="153">
        <f t="shared" si="6"/>
        <v>0</v>
      </c>
      <c r="AA20" s="153">
        <f t="shared" si="7"/>
        <v>0</v>
      </c>
    </row>
    <row r="21" spans="2:27" ht="15.75" x14ac:dyDescent="0.25">
      <c r="B21" s="138"/>
      <c r="C21" s="133"/>
      <c r="D21" s="134"/>
      <c r="E21" s="134"/>
      <c r="F21" s="135"/>
      <c r="G21" s="134"/>
      <c r="H21" s="136"/>
      <c r="I21" s="90">
        <f t="shared" si="0"/>
        <v>0</v>
      </c>
      <c r="J21" s="139"/>
      <c r="K21" s="72">
        <f t="shared" si="8"/>
        <v>0</v>
      </c>
      <c r="L21" s="124"/>
      <c r="M21" s="72">
        <f t="shared" si="1"/>
        <v>0</v>
      </c>
      <c r="N21" s="125"/>
      <c r="O21" s="72">
        <f t="shared" si="2"/>
        <v>0</v>
      </c>
      <c r="P21" s="125"/>
      <c r="Q21" s="45"/>
      <c r="R21" s="241">
        <v>520700</v>
      </c>
      <c r="S21" s="364" t="s">
        <v>305</v>
      </c>
      <c r="T21" s="365"/>
      <c r="U21" s="148"/>
      <c r="V21" s="43"/>
      <c r="W21" s="153">
        <f t="shared" si="3"/>
        <v>0</v>
      </c>
      <c r="X21" s="153">
        <f t="shared" si="4"/>
        <v>0</v>
      </c>
      <c r="Y21" s="153">
        <f t="shared" si="5"/>
        <v>0</v>
      </c>
      <c r="Z21" s="153">
        <f t="shared" si="6"/>
        <v>0</v>
      </c>
      <c r="AA21" s="153">
        <f t="shared" si="7"/>
        <v>0</v>
      </c>
    </row>
    <row r="22" spans="2:27" x14ac:dyDescent="0.2">
      <c r="B22" s="138"/>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364" t="s">
        <v>67</v>
      </c>
      <c r="T22" s="365"/>
      <c r="U22" s="148"/>
      <c r="V22" s="43"/>
      <c r="W22" s="153">
        <f t="shared" si="3"/>
        <v>0</v>
      </c>
      <c r="X22" s="153">
        <f t="shared" si="4"/>
        <v>0</v>
      </c>
      <c r="Y22" s="153">
        <f t="shared" si="5"/>
        <v>0</v>
      </c>
      <c r="Z22" s="153">
        <f t="shared" si="6"/>
        <v>0</v>
      </c>
      <c r="AA22" s="153">
        <f t="shared" si="7"/>
        <v>0</v>
      </c>
    </row>
    <row r="23" spans="2:27" x14ac:dyDescent="0.2">
      <c r="B23" s="138"/>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364" t="s">
        <v>47</v>
      </c>
      <c r="T23" s="365"/>
      <c r="U23" s="148"/>
      <c r="V23" s="43"/>
      <c r="W23" s="153">
        <f t="shared" si="3"/>
        <v>0</v>
      </c>
      <c r="X23" s="153">
        <f t="shared" si="4"/>
        <v>0</v>
      </c>
      <c r="Y23" s="153">
        <f t="shared" si="5"/>
        <v>0</v>
      </c>
      <c r="Z23" s="153">
        <f t="shared" si="6"/>
        <v>0</v>
      </c>
      <c r="AA23" s="153">
        <f t="shared" si="7"/>
        <v>0</v>
      </c>
    </row>
    <row r="24" spans="2:27" x14ac:dyDescent="0.2">
      <c r="B24" s="138"/>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14"/>
      <c r="V24" s="43"/>
      <c r="W24" s="153">
        <f t="shared" si="3"/>
        <v>0</v>
      </c>
      <c r="X24" s="153">
        <f t="shared" ref="X24:X26" si="9">IF(D24="Term",K24,0)</f>
        <v>0</v>
      </c>
      <c r="Y24" s="153">
        <f t="shared" ref="Y24:Y26" si="10">IF(D24="Perm F/T",K24,0)</f>
        <v>0</v>
      </c>
      <c r="Z24" s="153">
        <f t="shared" ref="Z24:Z26" si="11">IF(D24="Perm P/T",K24,0)</f>
        <v>0</v>
      </c>
      <c r="AA24" s="153">
        <f t="shared" si="7"/>
        <v>0</v>
      </c>
    </row>
    <row r="25" spans="2:27" x14ac:dyDescent="0.2">
      <c r="B25" s="138"/>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14"/>
      <c r="V25" s="43"/>
      <c r="W25" s="153">
        <f t="shared" si="3"/>
        <v>0</v>
      </c>
      <c r="X25" s="153">
        <f t="shared" si="9"/>
        <v>0</v>
      </c>
      <c r="Y25" s="153">
        <f t="shared" si="10"/>
        <v>0</v>
      </c>
      <c r="Z25" s="153">
        <f t="shared" si="11"/>
        <v>0</v>
      </c>
      <c r="AA25" s="153">
        <f t="shared" si="7"/>
        <v>0</v>
      </c>
    </row>
    <row r="26" spans="2:27" x14ac:dyDescent="0.2">
      <c r="B26" s="138"/>
      <c r="C26" s="133"/>
      <c r="D26" s="134"/>
      <c r="E26" s="134"/>
      <c r="F26" s="135"/>
      <c r="G26" s="134"/>
      <c r="H26" s="136"/>
      <c r="I26" s="90">
        <f t="shared" si="0"/>
        <v>0</v>
      </c>
      <c r="J26" s="139"/>
      <c r="K26" s="72">
        <f t="shared" si="8"/>
        <v>0</v>
      </c>
      <c r="L26" s="124"/>
      <c r="M26" s="72">
        <f t="shared" si="1"/>
        <v>0</v>
      </c>
      <c r="N26" s="125"/>
      <c r="O26" s="72">
        <f t="shared" si="2"/>
        <v>0</v>
      </c>
      <c r="P26" s="125"/>
      <c r="Q26" s="43"/>
      <c r="R26" s="212"/>
      <c r="S26" s="213"/>
      <c r="T26" s="213"/>
      <c r="U26" s="214"/>
      <c r="V26" s="43"/>
      <c r="W26" s="153">
        <f t="shared" si="3"/>
        <v>0</v>
      </c>
      <c r="X26" s="153">
        <f t="shared" si="9"/>
        <v>0</v>
      </c>
      <c r="Y26" s="153">
        <f t="shared" si="10"/>
        <v>0</v>
      </c>
      <c r="Z26" s="153">
        <f t="shared" si="11"/>
        <v>0</v>
      </c>
      <c r="AA26" s="153">
        <f t="shared" si="7"/>
        <v>0</v>
      </c>
    </row>
    <row r="27" spans="2:27" x14ac:dyDescent="0.2">
      <c r="B27" s="138"/>
      <c r="C27" s="133"/>
      <c r="D27" s="134"/>
      <c r="E27" s="134"/>
      <c r="F27" s="135"/>
      <c r="G27" s="137"/>
      <c r="H27" s="136"/>
      <c r="I27" s="90">
        <f t="shared" si="0"/>
        <v>0</v>
      </c>
      <c r="J27" s="139"/>
      <c r="K27" s="72">
        <f t="shared" si="8"/>
        <v>0</v>
      </c>
      <c r="L27" s="124"/>
      <c r="M27" s="72">
        <f t="shared" si="1"/>
        <v>0</v>
      </c>
      <c r="N27" s="125"/>
      <c r="O27" s="72">
        <f t="shared" si="2"/>
        <v>0</v>
      </c>
      <c r="P27" s="125"/>
      <c r="Q27" s="43"/>
      <c r="R27" s="219"/>
      <c r="S27" s="220"/>
      <c r="T27" s="220"/>
      <c r="U27" s="221"/>
      <c r="V27" s="43"/>
      <c r="W27" s="153">
        <f t="shared" si="3"/>
        <v>0</v>
      </c>
      <c r="X27" s="153">
        <f t="shared" si="4"/>
        <v>0</v>
      </c>
      <c r="Y27" s="153">
        <f t="shared" si="5"/>
        <v>0</v>
      </c>
      <c r="Z27" s="153">
        <f t="shared" si="6"/>
        <v>0</v>
      </c>
      <c r="AA27" s="153">
        <f t="shared" si="7"/>
        <v>0</v>
      </c>
    </row>
    <row r="28" spans="2:27" ht="16.149999999999999" customHeight="1" x14ac:dyDescent="0.25">
      <c r="B28" s="138"/>
      <c r="C28" s="133"/>
      <c r="D28" s="134"/>
      <c r="E28" s="134"/>
      <c r="F28" s="135"/>
      <c r="G28" s="134"/>
      <c r="H28" s="136"/>
      <c r="I28" s="90">
        <f t="shared" si="0"/>
        <v>0</v>
      </c>
      <c r="J28" s="139"/>
      <c r="K28" s="72">
        <f t="shared" si="8"/>
        <v>0</v>
      </c>
      <c r="L28" s="124"/>
      <c r="M28" s="72">
        <f t="shared" si="1"/>
        <v>0</v>
      </c>
      <c r="N28" s="125"/>
      <c r="O28" s="72">
        <f t="shared" si="2"/>
        <v>0</v>
      </c>
      <c r="P28" s="125"/>
      <c r="Q28" s="45"/>
      <c r="R28" s="435" t="s">
        <v>92</v>
      </c>
      <c r="S28" s="436"/>
      <c r="T28" s="437"/>
      <c r="U28" s="438">
        <f>SUM(U14:U26)</f>
        <v>0</v>
      </c>
      <c r="V28" s="45"/>
      <c r="W28" s="153">
        <f t="shared" si="3"/>
        <v>0</v>
      </c>
      <c r="X28" s="153">
        <f t="shared" si="4"/>
        <v>0</v>
      </c>
      <c r="Y28" s="153">
        <f t="shared" si="5"/>
        <v>0</v>
      </c>
      <c r="Z28" s="153">
        <f t="shared" si="6"/>
        <v>0</v>
      </c>
      <c r="AA28" s="153">
        <f t="shared" si="7"/>
        <v>0</v>
      </c>
    </row>
    <row r="29" spans="2:27" ht="15.75" x14ac:dyDescent="0.25">
      <c r="B29" s="138"/>
      <c r="C29" s="133"/>
      <c r="D29" s="134"/>
      <c r="E29" s="134"/>
      <c r="F29" s="135"/>
      <c r="G29" s="134"/>
      <c r="H29" s="136"/>
      <c r="I29" s="90">
        <f t="shared" si="0"/>
        <v>0</v>
      </c>
      <c r="J29" s="139"/>
      <c r="K29" s="72">
        <f t="shared" si="8"/>
        <v>0</v>
      </c>
      <c r="L29" s="124"/>
      <c r="M29" s="72">
        <f t="shared" si="1"/>
        <v>0</v>
      </c>
      <c r="N29" s="125"/>
      <c r="O29" s="72">
        <f t="shared" si="2"/>
        <v>0</v>
      </c>
      <c r="P29" s="125"/>
      <c r="Q29" s="45"/>
      <c r="R29" s="369"/>
      <c r="S29" s="370"/>
      <c r="T29" s="371"/>
      <c r="U29" s="394"/>
      <c r="V29" s="45"/>
      <c r="W29" s="153">
        <f t="shared" si="3"/>
        <v>0</v>
      </c>
      <c r="X29" s="153">
        <f t="shared" si="4"/>
        <v>0</v>
      </c>
      <c r="Y29" s="153">
        <f t="shared" si="5"/>
        <v>0</v>
      </c>
      <c r="Z29" s="153">
        <f t="shared" si="6"/>
        <v>0</v>
      </c>
      <c r="AA29" s="153">
        <f t="shared" si="7"/>
        <v>0</v>
      </c>
    </row>
    <row r="30" spans="2:27" ht="15.75" x14ac:dyDescent="0.25">
      <c r="B30" s="138"/>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8"/>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8"/>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(+U28-U19-U22-U21-U18)*0.1924</f>
        <v>0</v>
      </c>
      <c r="V32" s="43"/>
      <c r="W32" s="153">
        <f t="shared" si="3"/>
        <v>0</v>
      </c>
      <c r="X32" s="153">
        <f t="shared" si="4"/>
        <v>0</v>
      </c>
      <c r="Y32" s="153">
        <f t="shared" si="5"/>
        <v>0</v>
      </c>
      <c r="Z32" s="153">
        <f t="shared" si="6"/>
        <v>0</v>
      </c>
      <c r="AA32" s="153">
        <f t="shared" si="7"/>
        <v>0</v>
      </c>
    </row>
    <row r="33" spans="2:27" ht="15.75" x14ac:dyDescent="0.25">
      <c r="B33" s="138"/>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8"/>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8"/>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8"/>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8"/>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8"/>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8"/>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8"/>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8"/>
      <c r="C41" s="133"/>
      <c r="D41" s="134"/>
      <c r="E41" s="134"/>
      <c r="F41" s="135"/>
      <c r="G41" s="134"/>
      <c r="H41" s="136"/>
      <c r="I41" s="90">
        <f t="shared" si="0"/>
        <v>0</v>
      </c>
      <c r="J41" s="139"/>
      <c r="K41" s="72">
        <f t="shared" si="8"/>
        <v>0</v>
      </c>
      <c r="L41" s="124"/>
      <c r="M41" s="72">
        <f t="shared" si="1"/>
        <v>0</v>
      </c>
      <c r="N41" s="125"/>
      <c r="O41" s="72">
        <f t="shared" si="2"/>
        <v>0</v>
      </c>
      <c r="P41" s="125"/>
      <c r="Q41" s="45"/>
      <c r="R41" s="366" t="s">
        <v>96</v>
      </c>
      <c r="S41" s="367"/>
      <c r="T41" s="368"/>
      <c r="U41" s="393">
        <f>SUM(U31:U39)</f>
        <v>0</v>
      </c>
      <c r="V41" s="43"/>
      <c r="W41" s="153">
        <f t="shared" si="3"/>
        <v>0</v>
      </c>
      <c r="X41" s="153">
        <f t="shared" si="4"/>
        <v>0</v>
      </c>
      <c r="Y41" s="153">
        <f t="shared" si="5"/>
        <v>0</v>
      </c>
      <c r="Z41" s="153">
        <f t="shared" si="6"/>
        <v>0</v>
      </c>
      <c r="AA41" s="153">
        <f t="shared" si="7"/>
        <v>0</v>
      </c>
    </row>
    <row r="42" spans="2:27" ht="15.75" x14ac:dyDescent="0.25">
      <c r="B42" s="138"/>
      <c r="C42" s="133"/>
      <c r="D42" s="134"/>
      <c r="E42" s="134"/>
      <c r="F42" s="135"/>
      <c r="G42" s="134"/>
      <c r="H42" s="136"/>
      <c r="I42" s="90">
        <f t="shared" si="0"/>
        <v>0</v>
      </c>
      <c r="J42" s="139"/>
      <c r="K42" s="72">
        <f t="shared" si="8"/>
        <v>0</v>
      </c>
      <c r="L42" s="124"/>
      <c r="M42" s="72">
        <f t="shared" si="1"/>
        <v>0</v>
      </c>
      <c r="N42" s="125"/>
      <c r="O42" s="72">
        <f t="shared" si="2"/>
        <v>0</v>
      </c>
      <c r="P42" s="125"/>
      <c r="Q42" s="45"/>
      <c r="R42" s="369"/>
      <c r="S42" s="370"/>
      <c r="T42" s="371"/>
      <c r="U42" s="394"/>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58" t="s">
        <v>34</v>
      </c>
      <c r="S43" s="359"/>
      <c r="T43" s="359"/>
      <c r="U43" s="372">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60"/>
      <c r="S44" s="361"/>
      <c r="T44" s="361"/>
      <c r="U44" s="373"/>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62"/>
      <c r="S45" s="363"/>
      <c r="T45" s="363"/>
      <c r="U45" s="374"/>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375"/>
      <c r="S47" s="376"/>
      <c r="T47" s="377"/>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378" t="s">
        <v>30</v>
      </c>
      <c r="S48" s="379"/>
      <c r="T48" s="380"/>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381" t="s">
        <v>307</v>
      </c>
      <c r="S49" s="382"/>
      <c r="T49" s="383"/>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381"/>
      <c r="S50" s="382"/>
      <c r="T50" s="383"/>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84"/>
      <c r="S51" s="385"/>
      <c r="T51" s="386"/>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si="3"/>
        <v>0</v>
      </c>
      <c r="X77" s="153">
        <f t="shared" si="4"/>
        <v>0</v>
      </c>
      <c r="Y77" s="153">
        <f t="shared" si="5"/>
        <v>0</v>
      </c>
      <c r="Z77" s="153">
        <f t="shared" si="6"/>
        <v>0</v>
      </c>
      <c r="AA77" s="153">
        <f t="shared" si="7"/>
        <v>0</v>
      </c>
    </row>
    <row r="78" spans="2:27" x14ac:dyDescent="0.2">
      <c r="B78" s="132"/>
      <c r="C78" s="133"/>
      <c r="D78" s="134"/>
      <c r="E78" s="134"/>
      <c r="F78" s="135"/>
      <c r="G78" s="134"/>
      <c r="H78" s="136"/>
      <c r="I78" s="90">
        <f t="shared" ref="I78:I88" si="12">H78/2088</f>
        <v>0</v>
      </c>
      <c r="J78" s="139"/>
      <c r="K78" s="72">
        <f t="shared" si="8"/>
        <v>0</v>
      </c>
      <c r="L78" s="124"/>
      <c r="M78" s="72">
        <f t="shared" si="1"/>
        <v>0</v>
      </c>
      <c r="N78" s="125"/>
      <c r="O78" s="72">
        <f t="shared" ref="O78:O88" si="13">ROUND(N78*((J78-8)/80),0)</f>
        <v>0</v>
      </c>
      <c r="P78" s="125"/>
      <c r="Q78" s="43"/>
      <c r="U78" s="22"/>
      <c r="V78" s="43"/>
      <c r="W78" s="153">
        <f t="shared" si="3"/>
        <v>0</v>
      </c>
      <c r="X78" s="153">
        <f t="shared" si="4"/>
        <v>0</v>
      </c>
      <c r="Y78" s="153">
        <f t="shared" si="5"/>
        <v>0</v>
      </c>
      <c r="Z78" s="153">
        <f t="shared" si="6"/>
        <v>0</v>
      </c>
      <c r="AA78" s="153">
        <f t="shared" si="7"/>
        <v>0</v>
      </c>
    </row>
    <row r="79" spans="2:27" x14ac:dyDescent="0.2">
      <c r="B79" s="132"/>
      <c r="C79" s="133"/>
      <c r="D79" s="134"/>
      <c r="E79" s="134"/>
      <c r="F79" s="135"/>
      <c r="G79" s="134"/>
      <c r="H79" s="136"/>
      <c r="I79" s="90">
        <f t="shared" si="12"/>
        <v>0</v>
      </c>
      <c r="J79" s="139"/>
      <c r="K79" s="72">
        <f t="shared" si="8"/>
        <v>0</v>
      </c>
      <c r="L79" s="124"/>
      <c r="M79" s="72">
        <f t="shared" si="1"/>
        <v>0</v>
      </c>
      <c r="N79" s="125"/>
      <c r="O79" s="72">
        <f t="shared" si="13"/>
        <v>0</v>
      </c>
      <c r="P79" s="125"/>
      <c r="Q79" s="43"/>
      <c r="U79" s="22"/>
      <c r="V79" s="43"/>
      <c r="W79" s="153">
        <f t="shared" si="3"/>
        <v>0</v>
      </c>
      <c r="X79" s="153">
        <f t="shared" si="4"/>
        <v>0</v>
      </c>
      <c r="Y79" s="153">
        <f t="shared" si="5"/>
        <v>0</v>
      </c>
      <c r="Z79" s="153">
        <f t="shared" si="6"/>
        <v>0</v>
      </c>
      <c r="AA79" s="153">
        <f t="shared" si="7"/>
        <v>0</v>
      </c>
    </row>
    <row r="80" spans="2:27" x14ac:dyDescent="0.2">
      <c r="B80" s="132"/>
      <c r="C80" s="133"/>
      <c r="D80" s="134"/>
      <c r="E80" s="134"/>
      <c r="F80" s="135"/>
      <c r="G80" s="134"/>
      <c r="H80" s="136"/>
      <c r="I80" s="90">
        <f t="shared" si="12"/>
        <v>0</v>
      </c>
      <c r="J80" s="139"/>
      <c r="K80" s="72">
        <f t="shared" si="8"/>
        <v>0</v>
      </c>
      <c r="L80" s="124"/>
      <c r="M80" s="72">
        <f t="shared" si="1"/>
        <v>0</v>
      </c>
      <c r="N80" s="125"/>
      <c r="O80" s="72">
        <f t="shared" si="13"/>
        <v>0</v>
      </c>
      <c r="P80" s="125"/>
      <c r="Q80" s="43"/>
      <c r="U80" s="22"/>
      <c r="V80" s="43"/>
      <c r="W80" s="153">
        <f t="shared" si="3"/>
        <v>0</v>
      </c>
      <c r="X80" s="153">
        <f t="shared" si="4"/>
        <v>0</v>
      </c>
      <c r="Y80" s="153">
        <f t="shared" si="5"/>
        <v>0</v>
      </c>
      <c r="Z80" s="153">
        <f t="shared" si="6"/>
        <v>0</v>
      </c>
      <c r="AA80" s="153">
        <f t="shared" si="7"/>
        <v>0</v>
      </c>
    </row>
    <row r="81" spans="2:27" x14ac:dyDescent="0.2">
      <c r="B81" s="132"/>
      <c r="C81" s="133"/>
      <c r="D81" s="134"/>
      <c r="E81" s="134"/>
      <c r="F81" s="135"/>
      <c r="G81" s="134"/>
      <c r="H81" s="136"/>
      <c r="I81" s="90">
        <f t="shared" si="12"/>
        <v>0</v>
      </c>
      <c r="J81" s="139"/>
      <c r="K81" s="72">
        <f t="shared" si="8"/>
        <v>0</v>
      </c>
      <c r="L81" s="124"/>
      <c r="M81" s="72">
        <f t="shared" si="1"/>
        <v>0</v>
      </c>
      <c r="N81" s="125"/>
      <c r="O81" s="72">
        <f t="shared" si="13"/>
        <v>0</v>
      </c>
      <c r="P81" s="125"/>
      <c r="Q81" s="43"/>
      <c r="U81" s="22"/>
      <c r="V81" s="43"/>
      <c r="W81" s="153">
        <f t="shared" ref="W81:W88" si="14">IF(D81="Exempt",K81,0)</f>
        <v>0</v>
      </c>
      <c r="X81" s="153">
        <f t="shared" ref="X81:X88" si="15">IF(D81="Term",K81,0)</f>
        <v>0</v>
      </c>
      <c r="Y81" s="153">
        <f t="shared" ref="Y81:Y88" si="16">IF(D81="Perm F/T",K81,0)</f>
        <v>0</v>
      </c>
      <c r="Z81" s="153">
        <f t="shared" ref="Z81:Z88" si="17">IF(D81="Perm P/T",K81,0)</f>
        <v>0</v>
      </c>
      <c r="AA81" s="153">
        <f t="shared" ref="AA81:AA88" si="18">IF(D81="Temp",K81,0)</f>
        <v>0</v>
      </c>
    </row>
    <row r="82" spans="2:27" x14ac:dyDescent="0.2">
      <c r="B82" s="132"/>
      <c r="C82" s="133"/>
      <c r="D82" s="134"/>
      <c r="E82" s="134"/>
      <c r="F82" s="135"/>
      <c r="G82" s="134"/>
      <c r="H82" s="136"/>
      <c r="I82" s="90">
        <f t="shared" si="12"/>
        <v>0</v>
      </c>
      <c r="J82" s="139"/>
      <c r="K82" s="72">
        <f t="shared" si="8"/>
        <v>0</v>
      </c>
      <c r="L82" s="124"/>
      <c r="M82" s="72">
        <f t="shared" si="1"/>
        <v>0</v>
      </c>
      <c r="N82" s="125"/>
      <c r="O82" s="72">
        <f t="shared" si="13"/>
        <v>0</v>
      </c>
      <c r="P82" s="125"/>
      <c r="Q82" s="43"/>
      <c r="U82" s="22"/>
      <c r="V82" s="43"/>
      <c r="W82" s="153">
        <f t="shared" si="14"/>
        <v>0</v>
      </c>
      <c r="X82" s="153">
        <f t="shared" si="15"/>
        <v>0</v>
      </c>
      <c r="Y82" s="153">
        <f t="shared" si="16"/>
        <v>0</v>
      </c>
      <c r="Z82" s="153">
        <f t="shared" si="17"/>
        <v>0</v>
      </c>
      <c r="AA82" s="153">
        <f t="shared" si="18"/>
        <v>0</v>
      </c>
    </row>
    <row r="83" spans="2:27" x14ac:dyDescent="0.2">
      <c r="B83" s="132"/>
      <c r="C83" s="133"/>
      <c r="D83" s="134"/>
      <c r="E83" s="134"/>
      <c r="F83" s="135"/>
      <c r="G83" s="134"/>
      <c r="H83" s="136"/>
      <c r="I83" s="90">
        <f t="shared" si="12"/>
        <v>0</v>
      </c>
      <c r="J83" s="139"/>
      <c r="K83" s="72">
        <f t="shared" si="8"/>
        <v>0</v>
      </c>
      <c r="L83" s="124"/>
      <c r="M83" s="72">
        <f t="shared" si="1"/>
        <v>0</v>
      </c>
      <c r="N83" s="125"/>
      <c r="O83" s="72">
        <f t="shared" si="13"/>
        <v>0</v>
      </c>
      <c r="P83" s="125"/>
      <c r="Q83" s="43"/>
      <c r="R83" s="44"/>
      <c r="S83" s="43"/>
      <c r="T83" s="43"/>
      <c r="U83" s="22"/>
      <c r="V83" s="43"/>
      <c r="W83" s="153">
        <f t="shared" si="14"/>
        <v>0</v>
      </c>
      <c r="X83" s="153">
        <f t="shared" si="15"/>
        <v>0</v>
      </c>
      <c r="Y83" s="153">
        <f t="shared" si="16"/>
        <v>0</v>
      </c>
      <c r="Z83" s="153">
        <f t="shared" si="17"/>
        <v>0</v>
      </c>
      <c r="AA83" s="153">
        <f t="shared" si="18"/>
        <v>0</v>
      </c>
    </row>
    <row r="84" spans="2:27" x14ac:dyDescent="0.2">
      <c r="B84" s="132"/>
      <c r="C84" s="133"/>
      <c r="D84" s="134"/>
      <c r="E84" s="134"/>
      <c r="F84" s="135"/>
      <c r="G84" s="134"/>
      <c r="H84" s="136"/>
      <c r="I84" s="90">
        <f t="shared" si="12"/>
        <v>0</v>
      </c>
      <c r="J84" s="139"/>
      <c r="K84" s="72">
        <f t="shared" si="8"/>
        <v>0</v>
      </c>
      <c r="L84" s="124"/>
      <c r="M84" s="72">
        <f t="shared" si="1"/>
        <v>0</v>
      </c>
      <c r="N84" s="125"/>
      <c r="O84" s="72">
        <f t="shared" si="13"/>
        <v>0</v>
      </c>
      <c r="P84" s="125"/>
      <c r="Q84" s="43"/>
      <c r="R84" s="44"/>
      <c r="S84" s="43"/>
      <c r="T84" s="43"/>
      <c r="U84" s="22"/>
      <c r="V84" s="43"/>
      <c r="W84" s="153">
        <f t="shared" si="14"/>
        <v>0</v>
      </c>
      <c r="X84" s="153">
        <f t="shared" si="15"/>
        <v>0</v>
      </c>
      <c r="Y84" s="153">
        <f t="shared" si="16"/>
        <v>0</v>
      </c>
      <c r="Z84" s="153">
        <f t="shared" si="17"/>
        <v>0</v>
      </c>
      <c r="AA84" s="153">
        <f t="shared" si="18"/>
        <v>0</v>
      </c>
    </row>
    <row r="85" spans="2:27" x14ac:dyDescent="0.2">
      <c r="B85" s="132"/>
      <c r="C85" s="133"/>
      <c r="D85" s="134"/>
      <c r="E85" s="134"/>
      <c r="F85" s="135"/>
      <c r="G85" s="134"/>
      <c r="H85" s="136"/>
      <c r="I85" s="90">
        <f t="shared" si="12"/>
        <v>0</v>
      </c>
      <c r="J85" s="139"/>
      <c r="K85" s="72">
        <f t="shared" si="8"/>
        <v>0</v>
      </c>
      <c r="L85" s="124"/>
      <c r="M85" s="72">
        <f t="shared" si="1"/>
        <v>0</v>
      </c>
      <c r="N85" s="125"/>
      <c r="O85" s="72">
        <f t="shared" si="13"/>
        <v>0</v>
      </c>
      <c r="P85" s="125"/>
      <c r="Q85" s="43"/>
      <c r="R85" s="44"/>
      <c r="S85" s="43"/>
      <c r="T85" s="43"/>
      <c r="U85" s="22"/>
      <c r="V85" s="43"/>
      <c r="W85" s="153">
        <f t="shared" si="14"/>
        <v>0</v>
      </c>
      <c r="X85" s="153">
        <f t="shared" si="15"/>
        <v>0</v>
      </c>
      <c r="Y85" s="153">
        <f t="shared" si="16"/>
        <v>0</v>
      </c>
      <c r="Z85" s="153">
        <f t="shared" si="17"/>
        <v>0</v>
      </c>
      <c r="AA85" s="153">
        <f t="shared" si="18"/>
        <v>0</v>
      </c>
    </row>
    <row r="86" spans="2:27" x14ac:dyDescent="0.2">
      <c r="B86" s="132"/>
      <c r="C86" s="133"/>
      <c r="D86" s="134"/>
      <c r="E86" s="134"/>
      <c r="F86" s="135"/>
      <c r="G86" s="134"/>
      <c r="H86" s="136"/>
      <c r="I86" s="90">
        <f t="shared" si="12"/>
        <v>0</v>
      </c>
      <c r="J86" s="139"/>
      <c r="K86" s="72">
        <f t="shared" si="8"/>
        <v>0</v>
      </c>
      <c r="L86" s="124"/>
      <c r="M86" s="72">
        <f t="shared" si="1"/>
        <v>0</v>
      </c>
      <c r="N86" s="125"/>
      <c r="O86" s="72">
        <f t="shared" si="13"/>
        <v>0</v>
      </c>
      <c r="P86" s="125"/>
      <c r="Q86" s="43"/>
      <c r="R86" s="44"/>
      <c r="S86" s="43"/>
      <c r="T86" s="43"/>
      <c r="U86" s="22"/>
      <c r="V86" s="43"/>
      <c r="W86" s="153">
        <f t="shared" si="14"/>
        <v>0</v>
      </c>
      <c r="X86" s="153">
        <f t="shared" si="15"/>
        <v>0</v>
      </c>
      <c r="Y86" s="153">
        <f t="shared" si="16"/>
        <v>0</v>
      </c>
      <c r="Z86" s="153">
        <f t="shared" si="17"/>
        <v>0</v>
      </c>
      <c r="AA86" s="153">
        <f t="shared" si="18"/>
        <v>0</v>
      </c>
    </row>
    <row r="87" spans="2:27" x14ac:dyDescent="0.2">
      <c r="B87" s="132"/>
      <c r="C87" s="133"/>
      <c r="D87" s="134"/>
      <c r="E87" s="134"/>
      <c r="F87" s="135"/>
      <c r="G87" s="134"/>
      <c r="H87" s="136"/>
      <c r="I87" s="90">
        <f t="shared" si="12"/>
        <v>0</v>
      </c>
      <c r="J87" s="139"/>
      <c r="K87" s="72">
        <f t="shared" si="8"/>
        <v>0</v>
      </c>
      <c r="L87" s="124"/>
      <c r="M87" s="72">
        <f t="shared" si="1"/>
        <v>0</v>
      </c>
      <c r="N87" s="125"/>
      <c r="O87" s="72">
        <f t="shared" si="13"/>
        <v>0</v>
      </c>
      <c r="P87" s="125"/>
      <c r="Q87" s="43"/>
      <c r="R87" s="44"/>
      <c r="S87" s="43"/>
      <c r="T87" s="43"/>
      <c r="U87" s="22"/>
      <c r="V87" s="43"/>
      <c r="W87" s="153">
        <f t="shared" si="14"/>
        <v>0</v>
      </c>
      <c r="X87" s="153">
        <f t="shared" si="15"/>
        <v>0</v>
      </c>
      <c r="Y87" s="153">
        <f t="shared" si="16"/>
        <v>0</v>
      </c>
      <c r="Z87" s="153">
        <f t="shared" si="17"/>
        <v>0</v>
      </c>
      <c r="AA87" s="153">
        <f t="shared" si="18"/>
        <v>0</v>
      </c>
    </row>
    <row r="88" spans="2:27" x14ac:dyDescent="0.2">
      <c r="B88" s="132"/>
      <c r="C88" s="133"/>
      <c r="D88" s="134"/>
      <c r="E88" s="134"/>
      <c r="F88" s="135"/>
      <c r="G88" s="134"/>
      <c r="H88" s="136"/>
      <c r="I88" s="90">
        <f t="shared" si="12"/>
        <v>0</v>
      </c>
      <c r="J88" s="139"/>
      <c r="K88" s="72">
        <f t="shared" si="8"/>
        <v>0</v>
      </c>
      <c r="L88" s="124"/>
      <c r="M88" s="72">
        <f t="shared" si="1"/>
        <v>0</v>
      </c>
      <c r="N88" s="125"/>
      <c r="O88" s="72">
        <f t="shared" si="13"/>
        <v>0</v>
      </c>
      <c r="P88" s="125"/>
      <c r="Q88" s="43"/>
      <c r="R88" s="44"/>
      <c r="S88" s="43"/>
      <c r="T88" s="43"/>
      <c r="U88" s="22"/>
      <c r="V88" s="43"/>
      <c r="W88" s="153">
        <f t="shared" si="14"/>
        <v>0</v>
      </c>
      <c r="X88" s="153">
        <f t="shared" si="15"/>
        <v>0</v>
      </c>
      <c r="Y88" s="153">
        <f t="shared" si="16"/>
        <v>0</v>
      </c>
      <c r="Z88" s="153">
        <f t="shared" si="17"/>
        <v>0</v>
      </c>
      <c r="AA88" s="153">
        <f t="shared" si="18"/>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c r="I90" s="78">
        <f t="shared" ref="I90" si="19">SUM(I12:I89)</f>
        <v>0</v>
      </c>
      <c r="J90" s="78"/>
      <c r="K90" s="78">
        <f>SUM(K12:K89)</f>
        <v>0</v>
      </c>
      <c r="L90" s="78">
        <f>SUM(L12:L89)</f>
        <v>0</v>
      </c>
      <c r="M90" s="78">
        <f>SUM(M12:M89)</f>
        <v>0</v>
      </c>
      <c r="N90" s="78">
        <f t="shared" ref="N90:O90" si="20">SUM(N12:N89)</f>
        <v>0</v>
      </c>
      <c r="O90" s="78">
        <f t="shared" si="20"/>
        <v>0</v>
      </c>
      <c r="P90" s="78">
        <f>SUM(P11:P89)</f>
        <v>0</v>
      </c>
      <c r="Q90" s="43"/>
      <c r="R90" s="44"/>
      <c r="S90" s="43"/>
      <c r="T90" s="43"/>
      <c r="U90" s="22"/>
      <c r="V90" s="43"/>
      <c r="W90" s="153">
        <f t="shared" ref="W90:Z90" si="21">SUM(W12:W89)</f>
        <v>0</v>
      </c>
      <c r="X90" s="153">
        <f t="shared" si="21"/>
        <v>0</v>
      </c>
      <c r="Y90" s="153">
        <f t="shared" si="21"/>
        <v>0</v>
      </c>
      <c r="Z90" s="153">
        <f t="shared" si="21"/>
        <v>0</v>
      </c>
      <c r="AA90" s="153">
        <f>SUM(AA12:AA89)</f>
        <v>0</v>
      </c>
    </row>
    <row r="91" spans="2:27" ht="16.5" thickTop="1" x14ac:dyDescent="0.25">
      <c r="B91" s="43"/>
      <c r="C91" s="44"/>
      <c r="D91" s="43"/>
      <c r="E91" s="44"/>
      <c r="F91" s="43"/>
      <c r="G91" s="43"/>
      <c r="H91" s="98"/>
      <c r="I91" s="43"/>
      <c r="J91" s="44"/>
      <c r="K91" s="43"/>
      <c r="L91" s="38"/>
      <c r="M91" s="43"/>
      <c r="N91" s="43"/>
      <c r="O91" s="43"/>
      <c r="P91" s="43" t="s">
        <v>31</v>
      </c>
      <c r="Q91" s="43"/>
      <c r="R91" s="44"/>
      <c r="S91" s="45"/>
      <c r="T91" s="45"/>
      <c r="U91" s="16"/>
      <c r="V91" s="43"/>
    </row>
    <row r="93" spans="2:27" x14ac:dyDescent="0.2">
      <c r="B93" s="142" t="s">
        <v>29</v>
      </c>
      <c r="C93" s="387"/>
      <c r="D93" s="387"/>
      <c r="E93" s="387"/>
      <c r="F93" s="387"/>
      <c r="G93" s="387"/>
      <c r="H93" s="387"/>
      <c r="I93" s="387"/>
      <c r="J93" s="387"/>
      <c r="K93" s="387"/>
      <c r="L93" s="387"/>
      <c r="M93" s="387"/>
      <c r="N93" s="387"/>
      <c r="O93" s="387"/>
      <c r="P93" s="387"/>
      <c r="Q93" s="387"/>
      <c r="R93" s="387"/>
      <c r="S93" s="387"/>
      <c r="T93" s="388"/>
    </row>
    <row r="94" spans="2:27" ht="15.75" x14ac:dyDescent="0.25">
      <c r="B94" s="143"/>
      <c r="C94" s="389"/>
      <c r="D94" s="389"/>
      <c r="E94" s="389"/>
      <c r="F94" s="389"/>
      <c r="G94" s="389"/>
      <c r="H94" s="389"/>
      <c r="I94" s="389"/>
      <c r="J94" s="389"/>
      <c r="K94" s="389"/>
      <c r="L94" s="389"/>
      <c r="M94" s="389"/>
      <c r="N94" s="389"/>
      <c r="O94" s="389"/>
      <c r="P94" s="389"/>
      <c r="Q94" s="389"/>
      <c r="R94" s="389"/>
      <c r="S94" s="389"/>
      <c r="T94" s="390"/>
    </row>
    <row r="95" spans="2:27" ht="15.75" x14ac:dyDescent="0.25">
      <c r="B95" s="144"/>
      <c r="C95" s="389"/>
      <c r="D95" s="389"/>
      <c r="E95" s="389"/>
      <c r="F95" s="389"/>
      <c r="G95" s="389"/>
      <c r="H95" s="389"/>
      <c r="I95" s="389"/>
      <c r="J95" s="389"/>
      <c r="K95" s="389"/>
      <c r="L95" s="389"/>
      <c r="M95" s="389"/>
      <c r="N95" s="389"/>
      <c r="O95" s="389"/>
      <c r="P95" s="389"/>
      <c r="Q95" s="389"/>
      <c r="R95" s="389"/>
      <c r="S95" s="389"/>
      <c r="T95" s="390"/>
    </row>
    <row r="96" spans="2:27" ht="15.75" x14ac:dyDescent="0.25">
      <c r="B96" s="144"/>
      <c r="C96" s="389"/>
      <c r="D96" s="389"/>
      <c r="E96" s="389"/>
      <c r="F96" s="389"/>
      <c r="G96" s="389"/>
      <c r="H96" s="389"/>
      <c r="I96" s="389"/>
      <c r="J96" s="389"/>
      <c r="K96" s="389"/>
      <c r="L96" s="389"/>
      <c r="M96" s="389"/>
      <c r="N96" s="389"/>
      <c r="O96" s="389"/>
      <c r="P96" s="389"/>
      <c r="Q96" s="389"/>
      <c r="R96" s="389"/>
      <c r="S96" s="389"/>
      <c r="T96" s="390"/>
    </row>
    <row r="97" spans="2:20" x14ac:dyDescent="0.2">
      <c r="B97" s="63"/>
      <c r="C97" s="391"/>
      <c r="D97" s="391"/>
      <c r="E97" s="391"/>
      <c r="F97" s="391"/>
      <c r="G97" s="391"/>
      <c r="H97" s="391"/>
      <c r="I97" s="391"/>
      <c r="J97" s="391"/>
      <c r="K97" s="391"/>
      <c r="L97" s="391"/>
      <c r="M97" s="391"/>
      <c r="N97" s="391"/>
      <c r="O97" s="391"/>
      <c r="P97" s="391"/>
      <c r="Q97" s="391"/>
      <c r="R97" s="391"/>
      <c r="S97" s="391"/>
      <c r="T97" s="392"/>
    </row>
    <row r="99" spans="2:20" ht="15.75" x14ac:dyDescent="0.25">
      <c r="B99" s="149" t="s">
        <v>112</v>
      </c>
      <c r="C99" s="280" t="str">
        <f>Cover!D22</f>
        <v>Full Name</v>
      </c>
      <c r="D99" s="280"/>
      <c r="E99" s="280"/>
      <c r="F99" s="356"/>
    </row>
    <row r="100" spans="2:20" ht="16.149999999999999" customHeight="1" x14ac:dyDescent="0.2">
      <c r="B100" s="150" t="s">
        <v>111</v>
      </c>
      <c r="C100" s="302" t="str">
        <f>Cover!D23</f>
        <v>xxx-xxx-xxxx</v>
      </c>
      <c r="D100" s="302"/>
      <c r="E100" s="302"/>
      <c r="F100" s="303"/>
    </row>
    <row r="101" spans="2:20" ht="15.75" x14ac:dyDescent="0.25">
      <c r="B101" s="151" t="s">
        <v>113</v>
      </c>
      <c r="C101" s="282">
        <f ca="1">Cover!D24</f>
        <v>46182.581871759263</v>
      </c>
      <c r="D101" s="282"/>
      <c r="E101" s="282"/>
      <c r="F101" s="357"/>
    </row>
  </sheetData>
  <mergeCells count="48">
    <mergeCell ref="B8:B10"/>
    <mergeCell ref="C8:C10"/>
    <mergeCell ref="U43:U45"/>
    <mergeCell ref="R11:R12"/>
    <mergeCell ref="S11:T12"/>
    <mergeCell ref="J8:J9"/>
    <mergeCell ref="K8:K9"/>
    <mergeCell ref="L8:L10"/>
    <mergeCell ref="M8:M10"/>
    <mergeCell ref="P8:P10"/>
    <mergeCell ref="U11:U12"/>
    <mergeCell ref="R8:U9"/>
    <mergeCell ref="R28:T29"/>
    <mergeCell ref="R41:T42"/>
    <mergeCell ref="U41:U42"/>
    <mergeCell ref="U28:U29"/>
    <mergeCell ref="C99:F99"/>
    <mergeCell ref="O8:O10"/>
    <mergeCell ref="N8:N10"/>
    <mergeCell ref="C101:F101"/>
    <mergeCell ref="C93:T97"/>
    <mergeCell ref="S16:T16"/>
    <mergeCell ref="S17:T17"/>
    <mergeCell ref="S18:T18"/>
    <mergeCell ref="S19:T19"/>
    <mergeCell ref="R49:T51"/>
    <mergeCell ref="R48:T48"/>
    <mergeCell ref="R43:T45"/>
    <mergeCell ref="S23:T23"/>
    <mergeCell ref="S21:T21"/>
    <mergeCell ref="S20:T20"/>
    <mergeCell ref="S22:T22"/>
    <mergeCell ref="R7:U7"/>
    <mergeCell ref="C100:F100"/>
    <mergeCell ref="B2:T2"/>
    <mergeCell ref="B3:T3"/>
    <mergeCell ref="B4:T4"/>
    <mergeCell ref="B5:T5"/>
    <mergeCell ref="S14:T14"/>
    <mergeCell ref="S15:T15"/>
    <mergeCell ref="R10:U10"/>
    <mergeCell ref="G8:G10"/>
    <mergeCell ref="H8:H10"/>
    <mergeCell ref="I8:I10"/>
    <mergeCell ref="R47:T47"/>
    <mergeCell ref="D8:D10"/>
    <mergeCell ref="E8:E10"/>
    <mergeCell ref="F8:F10"/>
  </mergeCells>
  <phoneticPr fontId="0" type="noConversion"/>
  <dataValidations count="1">
    <dataValidation type="list" allowBlank="1" showInputMessage="1" showErrorMessage="1" sqref="D12:D88" xr:uid="{00000000-0002-0000-0B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K35"/>
  <sheetViews>
    <sheetView zoomScale="90" zoomScaleNormal="90" workbookViewId="0">
      <selection activeCell="L11" sqref="L11"/>
    </sheetView>
  </sheetViews>
  <sheetFormatPr defaultRowHeight="15.75" x14ac:dyDescent="0.25"/>
  <cols>
    <col min="1" max="1" width="13" style="187" bestFit="1" customWidth="1"/>
    <col min="2" max="2" width="13" bestFit="1" customWidth="1"/>
    <col min="3" max="3" width="13" customWidth="1"/>
    <col min="4" max="4" width="11" bestFit="1" customWidth="1"/>
    <col min="5" max="5" width="10" bestFit="1" customWidth="1"/>
    <col min="6" max="6" width="9.44140625" bestFit="1" customWidth="1"/>
    <col min="7" max="8" width="12.44140625" bestFit="1" customWidth="1"/>
    <col min="9" max="9" width="16.88671875" hidden="1" customWidth="1"/>
    <col min="11" max="11" width="9.77734375" bestFit="1" customWidth="1"/>
    <col min="12" max="12" width="12.6640625" bestFit="1" customWidth="1"/>
  </cols>
  <sheetData>
    <row r="4" spans="1:10" ht="19.5" x14ac:dyDescent="0.35">
      <c r="A4" s="441" t="s">
        <v>246</v>
      </c>
      <c r="B4" s="441"/>
      <c r="C4" s="441"/>
      <c r="D4" s="441"/>
      <c r="E4" s="441"/>
      <c r="F4" s="441"/>
      <c r="G4" s="441"/>
      <c r="H4" s="441"/>
      <c r="I4" s="441"/>
    </row>
    <row r="5" spans="1:10" ht="52.5" customHeight="1" x14ac:dyDescent="0.35">
      <c r="A5" s="442" t="s">
        <v>283</v>
      </c>
      <c r="B5" s="443"/>
      <c r="C5" s="443"/>
      <c r="D5" s="443"/>
      <c r="E5" s="443"/>
      <c r="F5" s="443"/>
      <c r="G5" s="443"/>
      <c r="H5" s="443"/>
      <c r="I5" s="443"/>
    </row>
    <row r="6" spans="1:10" x14ac:dyDescent="0.25">
      <c r="A6" s="175" t="s">
        <v>247</v>
      </c>
      <c r="B6" s="175" t="s">
        <v>247</v>
      </c>
      <c r="C6" s="175" t="s">
        <v>247</v>
      </c>
      <c r="D6" s="175"/>
      <c r="E6" s="175" t="s">
        <v>248</v>
      </c>
      <c r="F6" s="175" t="s">
        <v>249</v>
      </c>
      <c r="G6" s="175" t="s">
        <v>248</v>
      </c>
      <c r="H6" s="175" t="s">
        <v>249</v>
      </c>
      <c r="I6" s="175"/>
    </row>
    <row r="7" spans="1:10" ht="16.5" thickBot="1" x14ac:dyDescent="0.3">
      <c r="A7" s="176" t="s">
        <v>250</v>
      </c>
      <c r="B7" s="176" t="s">
        <v>251</v>
      </c>
      <c r="C7" s="176" t="s">
        <v>252</v>
      </c>
      <c r="D7" s="176" t="s">
        <v>253</v>
      </c>
      <c r="E7" s="176" t="s">
        <v>254</v>
      </c>
      <c r="F7" s="176" t="s">
        <v>254</v>
      </c>
      <c r="G7" s="176" t="s">
        <v>255</v>
      </c>
      <c r="H7" s="176" t="s">
        <v>255</v>
      </c>
      <c r="I7" s="176" t="s">
        <v>256</v>
      </c>
    </row>
    <row r="8" spans="1:10" x14ac:dyDescent="0.25">
      <c r="A8" s="177">
        <v>1</v>
      </c>
      <c r="B8" s="178">
        <v>46193</v>
      </c>
      <c r="C8" s="179">
        <f>B8+13</f>
        <v>46206</v>
      </c>
      <c r="D8" s="179">
        <f>C8+7</f>
        <v>46213</v>
      </c>
      <c r="E8" s="196">
        <v>24</v>
      </c>
      <c r="F8" s="180">
        <v>1</v>
      </c>
      <c r="G8" s="181">
        <v>2064</v>
      </c>
      <c r="H8" s="180">
        <v>26</v>
      </c>
      <c r="I8" s="182"/>
      <c r="J8" s="190"/>
    </row>
    <row r="9" spans="1:10" x14ac:dyDescent="0.25">
      <c r="A9" s="177">
        <v>2</v>
      </c>
      <c r="B9" s="183">
        <f>B8+14</f>
        <v>46207</v>
      </c>
      <c r="C9" s="179">
        <f t="shared" ref="C9:C34" si="0">B9+13</f>
        <v>46220</v>
      </c>
      <c r="D9" s="179">
        <f t="shared" ref="D9:D34" si="1">C9+7</f>
        <v>46227</v>
      </c>
      <c r="E9" s="180">
        <f>E8+80</f>
        <v>104</v>
      </c>
      <c r="F9" s="180">
        <v>2</v>
      </c>
      <c r="G9" s="181">
        <f>G8-80</f>
        <v>1984</v>
      </c>
      <c r="H9" s="180">
        <v>25</v>
      </c>
      <c r="I9" s="182"/>
      <c r="J9" s="190"/>
    </row>
    <row r="10" spans="1:10" x14ac:dyDescent="0.25">
      <c r="A10" s="177">
        <v>3</v>
      </c>
      <c r="B10" s="183">
        <f t="shared" ref="B10:B34" si="2">B9+14</f>
        <v>46221</v>
      </c>
      <c r="C10" s="179">
        <f t="shared" si="0"/>
        <v>46234</v>
      </c>
      <c r="D10" s="179">
        <f t="shared" si="1"/>
        <v>46241</v>
      </c>
      <c r="E10" s="180">
        <f t="shared" ref="E10:E33" si="3">E9+80</f>
        <v>184</v>
      </c>
      <c r="F10" s="180">
        <v>3</v>
      </c>
      <c r="G10" s="181">
        <f t="shared" ref="G10:G33" si="4">G9-80</f>
        <v>1904</v>
      </c>
      <c r="H10" s="180">
        <v>24</v>
      </c>
      <c r="I10" s="182"/>
      <c r="J10" s="190"/>
    </row>
    <row r="11" spans="1:10" x14ac:dyDescent="0.25">
      <c r="A11" s="177">
        <v>4</v>
      </c>
      <c r="B11" s="183">
        <f t="shared" si="2"/>
        <v>46235</v>
      </c>
      <c r="C11" s="179">
        <f t="shared" si="0"/>
        <v>46248</v>
      </c>
      <c r="D11" s="179">
        <f t="shared" si="1"/>
        <v>46255</v>
      </c>
      <c r="E11" s="180">
        <f t="shared" si="3"/>
        <v>264</v>
      </c>
      <c r="F11" s="180">
        <v>4</v>
      </c>
      <c r="G11" s="181">
        <f t="shared" si="4"/>
        <v>1824</v>
      </c>
      <c r="H11" s="180">
        <v>23</v>
      </c>
      <c r="I11" s="182"/>
      <c r="J11" s="190"/>
    </row>
    <row r="12" spans="1:10" x14ac:dyDescent="0.25">
      <c r="A12" s="177">
        <v>5</v>
      </c>
      <c r="B12" s="183">
        <f t="shared" si="2"/>
        <v>46249</v>
      </c>
      <c r="C12" s="179">
        <f t="shared" si="0"/>
        <v>46262</v>
      </c>
      <c r="D12" s="179">
        <f t="shared" si="1"/>
        <v>46269</v>
      </c>
      <c r="E12" s="180">
        <f t="shared" si="3"/>
        <v>344</v>
      </c>
      <c r="F12" s="180">
        <v>5</v>
      </c>
      <c r="G12" s="181">
        <f t="shared" si="4"/>
        <v>1744</v>
      </c>
      <c r="H12" s="180">
        <v>22</v>
      </c>
      <c r="I12" s="182"/>
      <c r="J12" s="190"/>
    </row>
    <row r="13" spans="1:10" x14ac:dyDescent="0.25">
      <c r="A13" s="177">
        <v>6</v>
      </c>
      <c r="B13" s="183">
        <f t="shared" si="2"/>
        <v>46263</v>
      </c>
      <c r="C13" s="179">
        <f t="shared" si="0"/>
        <v>46276</v>
      </c>
      <c r="D13" s="179">
        <f t="shared" si="1"/>
        <v>46283</v>
      </c>
      <c r="E13" s="180">
        <f t="shared" si="3"/>
        <v>424</v>
      </c>
      <c r="F13" s="180">
        <v>6</v>
      </c>
      <c r="G13" s="181">
        <f t="shared" si="4"/>
        <v>1664</v>
      </c>
      <c r="H13" s="180">
        <v>21</v>
      </c>
      <c r="I13" s="182"/>
      <c r="J13" s="190"/>
    </row>
    <row r="14" spans="1:10" x14ac:dyDescent="0.25">
      <c r="A14" s="177">
        <v>7</v>
      </c>
      <c r="B14" s="183">
        <f t="shared" si="2"/>
        <v>46277</v>
      </c>
      <c r="C14" s="179">
        <f t="shared" si="0"/>
        <v>46290</v>
      </c>
      <c r="D14" s="179">
        <f t="shared" si="1"/>
        <v>46297</v>
      </c>
      <c r="E14" s="180">
        <f t="shared" si="3"/>
        <v>504</v>
      </c>
      <c r="F14" s="180">
        <v>7</v>
      </c>
      <c r="G14" s="181">
        <f t="shared" si="4"/>
        <v>1584</v>
      </c>
      <c r="H14" s="180">
        <v>20</v>
      </c>
      <c r="I14" s="182"/>
      <c r="J14" s="190"/>
    </row>
    <row r="15" spans="1:10" x14ac:dyDescent="0.25">
      <c r="A15" s="177">
        <v>8</v>
      </c>
      <c r="B15" s="183">
        <f t="shared" si="2"/>
        <v>46291</v>
      </c>
      <c r="C15" s="179">
        <f t="shared" si="0"/>
        <v>46304</v>
      </c>
      <c r="D15" s="179">
        <f t="shared" si="1"/>
        <v>46311</v>
      </c>
      <c r="E15" s="180">
        <f t="shared" si="3"/>
        <v>584</v>
      </c>
      <c r="F15" s="180">
        <v>8</v>
      </c>
      <c r="G15" s="181">
        <f t="shared" si="4"/>
        <v>1504</v>
      </c>
      <c r="H15" s="180">
        <v>19</v>
      </c>
      <c r="I15" s="182"/>
      <c r="J15" s="190"/>
    </row>
    <row r="16" spans="1:10" x14ac:dyDescent="0.25">
      <c r="A16" s="177">
        <v>9</v>
      </c>
      <c r="B16" s="183">
        <f t="shared" si="2"/>
        <v>46305</v>
      </c>
      <c r="C16" s="179">
        <f t="shared" si="0"/>
        <v>46318</v>
      </c>
      <c r="D16" s="179">
        <f t="shared" si="1"/>
        <v>46325</v>
      </c>
      <c r="E16" s="180">
        <f t="shared" si="3"/>
        <v>664</v>
      </c>
      <c r="F16" s="180">
        <v>9</v>
      </c>
      <c r="G16" s="181">
        <f t="shared" si="4"/>
        <v>1424</v>
      </c>
      <c r="H16" s="180">
        <v>18</v>
      </c>
      <c r="I16" s="182"/>
      <c r="J16" s="190"/>
    </row>
    <row r="17" spans="1:11" x14ac:dyDescent="0.25">
      <c r="A17" s="177">
        <v>10</v>
      </c>
      <c r="B17" s="183">
        <f t="shared" si="2"/>
        <v>46319</v>
      </c>
      <c r="C17" s="179">
        <f t="shared" si="0"/>
        <v>46332</v>
      </c>
      <c r="D17" s="179">
        <f t="shared" si="1"/>
        <v>46339</v>
      </c>
      <c r="E17" s="180">
        <f t="shared" si="3"/>
        <v>744</v>
      </c>
      <c r="F17" s="180">
        <v>10</v>
      </c>
      <c r="G17" s="181">
        <f t="shared" si="4"/>
        <v>1344</v>
      </c>
      <c r="H17" s="180">
        <v>17</v>
      </c>
      <c r="I17" s="182"/>
      <c r="J17" s="190"/>
    </row>
    <row r="18" spans="1:11" x14ac:dyDescent="0.25">
      <c r="A18" s="177">
        <v>11</v>
      </c>
      <c r="B18" s="183">
        <f t="shared" si="2"/>
        <v>46333</v>
      </c>
      <c r="C18" s="179">
        <f t="shared" si="0"/>
        <v>46346</v>
      </c>
      <c r="D18" s="179">
        <f t="shared" si="1"/>
        <v>46353</v>
      </c>
      <c r="E18" s="180">
        <f t="shared" si="3"/>
        <v>824</v>
      </c>
      <c r="F18" s="180">
        <v>11</v>
      </c>
      <c r="G18" s="181">
        <f t="shared" si="4"/>
        <v>1264</v>
      </c>
      <c r="H18" s="180">
        <v>16</v>
      </c>
      <c r="I18" s="182"/>
      <c r="J18" s="190"/>
    </row>
    <row r="19" spans="1:11" x14ac:dyDescent="0.25">
      <c r="A19" s="177">
        <v>12</v>
      </c>
      <c r="B19" s="183">
        <f t="shared" si="2"/>
        <v>46347</v>
      </c>
      <c r="C19" s="179">
        <f t="shared" si="0"/>
        <v>46360</v>
      </c>
      <c r="D19" s="179">
        <f t="shared" si="1"/>
        <v>46367</v>
      </c>
      <c r="E19" s="180">
        <f t="shared" si="3"/>
        <v>904</v>
      </c>
      <c r="F19" s="180">
        <v>12</v>
      </c>
      <c r="G19" s="181">
        <f t="shared" si="4"/>
        <v>1184</v>
      </c>
      <c r="H19" s="180">
        <v>15</v>
      </c>
      <c r="I19" s="182"/>
      <c r="J19" s="190"/>
    </row>
    <row r="20" spans="1:11" x14ac:dyDescent="0.25">
      <c r="A20" s="177">
        <v>13</v>
      </c>
      <c r="B20" s="183">
        <f t="shared" si="2"/>
        <v>46361</v>
      </c>
      <c r="C20" s="179">
        <f t="shared" si="0"/>
        <v>46374</v>
      </c>
      <c r="D20" s="179">
        <f t="shared" si="1"/>
        <v>46381</v>
      </c>
      <c r="E20" s="180">
        <f t="shared" si="3"/>
        <v>984</v>
      </c>
      <c r="F20" s="180">
        <v>13</v>
      </c>
      <c r="G20" s="181">
        <f t="shared" si="4"/>
        <v>1104</v>
      </c>
      <c r="H20" s="180">
        <v>14</v>
      </c>
      <c r="I20" s="182"/>
      <c r="J20" s="190"/>
    </row>
    <row r="21" spans="1:11" x14ac:dyDescent="0.25">
      <c r="A21" s="177">
        <v>14</v>
      </c>
      <c r="B21" s="183">
        <f t="shared" si="2"/>
        <v>46375</v>
      </c>
      <c r="C21" s="179">
        <f t="shared" si="0"/>
        <v>46388</v>
      </c>
      <c r="D21" s="179">
        <f t="shared" si="1"/>
        <v>46395</v>
      </c>
      <c r="E21" s="180">
        <f t="shared" si="3"/>
        <v>1064</v>
      </c>
      <c r="F21" s="180">
        <v>14</v>
      </c>
      <c r="G21" s="181">
        <f t="shared" si="4"/>
        <v>1024</v>
      </c>
      <c r="H21" s="180">
        <v>13</v>
      </c>
      <c r="I21" s="182"/>
      <c r="J21" s="190"/>
      <c r="K21" s="184"/>
    </row>
    <row r="22" spans="1:11" x14ac:dyDescent="0.25">
      <c r="A22" s="177">
        <v>15</v>
      </c>
      <c r="B22" s="183">
        <f t="shared" si="2"/>
        <v>46389</v>
      </c>
      <c r="C22" s="179">
        <f t="shared" si="0"/>
        <v>46402</v>
      </c>
      <c r="D22" s="179">
        <f t="shared" si="1"/>
        <v>46409</v>
      </c>
      <c r="E22" s="180">
        <f t="shared" si="3"/>
        <v>1144</v>
      </c>
      <c r="F22" s="180">
        <v>15</v>
      </c>
      <c r="G22" s="181">
        <f t="shared" si="4"/>
        <v>944</v>
      </c>
      <c r="H22" s="180">
        <v>12</v>
      </c>
      <c r="I22" s="182"/>
      <c r="J22" s="190"/>
    </row>
    <row r="23" spans="1:11" x14ac:dyDescent="0.25">
      <c r="A23" s="177">
        <v>16</v>
      </c>
      <c r="B23" s="183">
        <f t="shared" si="2"/>
        <v>46403</v>
      </c>
      <c r="C23" s="179">
        <f t="shared" si="0"/>
        <v>46416</v>
      </c>
      <c r="D23" s="179">
        <f t="shared" si="1"/>
        <v>46423</v>
      </c>
      <c r="E23" s="180">
        <f t="shared" si="3"/>
        <v>1224</v>
      </c>
      <c r="F23" s="180">
        <v>16</v>
      </c>
      <c r="G23" s="181">
        <f t="shared" si="4"/>
        <v>864</v>
      </c>
      <c r="H23" s="180">
        <v>11</v>
      </c>
      <c r="I23" s="182"/>
      <c r="J23" s="190"/>
    </row>
    <row r="24" spans="1:11" x14ac:dyDescent="0.25">
      <c r="A24" s="177">
        <v>17</v>
      </c>
      <c r="B24" s="183">
        <f t="shared" si="2"/>
        <v>46417</v>
      </c>
      <c r="C24" s="179">
        <f t="shared" si="0"/>
        <v>46430</v>
      </c>
      <c r="D24" s="179">
        <f t="shared" si="1"/>
        <v>46437</v>
      </c>
      <c r="E24" s="180">
        <f t="shared" si="3"/>
        <v>1304</v>
      </c>
      <c r="F24" s="180">
        <v>17</v>
      </c>
      <c r="G24" s="181">
        <f t="shared" si="4"/>
        <v>784</v>
      </c>
      <c r="H24" s="180">
        <v>10</v>
      </c>
      <c r="I24" s="182"/>
      <c r="J24" s="190"/>
    </row>
    <row r="25" spans="1:11" x14ac:dyDescent="0.25">
      <c r="A25" s="177">
        <v>18</v>
      </c>
      <c r="B25" s="183">
        <f t="shared" si="2"/>
        <v>46431</v>
      </c>
      <c r="C25" s="179">
        <f t="shared" si="0"/>
        <v>46444</v>
      </c>
      <c r="D25" s="179">
        <f t="shared" si="1"/>
        <v>46451</v>
      </c>
      <c r="E25" s="180">
        <f t="shared" si="3"/>
        <v>1384</v>
      </c>
      <c r="F25" s="180">
        <v>18</v>
      </c>
      <c r="G25" s="181">
        <f t="shared" si="4"/>
        <v>704</v>
      </c>
      <c r="H25" s="180">
        <v>9</v>
      </c>
      <c r="I25" s="182"/>
      <c r="J25" s="190"/>
    </row>
    <row r="26" spans="1:11" x14ac:dyDescent="0.25">
      <c r="A26" s="177">
        <v>19</v>
      </c>
      <c r="B26" s="183">
        <f t="shared" si="2"/>
        <v>46445</v>
      </c>
      <c r="C26" s="179">
        <f t="shared" si="0"/>
        <v>46458</v>
      </c>
      <c r="D26" s="179">
        <f t="shared" si="1"/>
        <v>46465</v>
      </c>
      <c r="E26" s="180">
        <f t="shared" si="3"/>
        <v>1464</v>
      </c>
      <c r="F26" s="180">
        <v>19</v>
      </c>
      <c r="G26" s="181">
        <f t="shared" si="4"/>
        <v>624</v>
      </c>
      <c r="H26" s="180">
        <v>8</v>
      </c>
      <c r="I26" s="182"/>
      <c r="J26" s="190"/>
    </row>
    <row r="27" spans="1:11" x14ac:dyDescent="0.25">
      <c r="A27" s="177">
        <v>20</v>
      </c>
      <c r="B27" s="183">
        <f t="shared" si="2"/>
        <v>46459</v>
      </c>
      <c r="C27" s="179">
        <f t="shared" si="0"/>
        <v>46472</v>
      </c>
      <c r="D27" s="179">
        <f t="shared" si="1"/>
        <v>46479</v>
      </c>
      <c r="E27" s="180">
        <f t="shared" si="3"/>
        <v>1544</v>
      </c>
      <c r="F27" s="180">
        <v>20</v>
      </c>
      <c r="G27" s="181">
        <f t="shared" si="4"/>
        <v>544</v>
      </c>
      <c r="H27" s="180">
        <v>7</v>
      </c>
      <c r="I27" s="182"/>
      <c r="J27" s="190"/>
    </row>
    <row r="28" spans="1:11" x14ac:dyDescent="0.25">
      <c r="A28" s="177">
        <v>21</v>
      </c>
      <c r="B28" s="183">
        <f t="shared" si="2"/>
        <v>46473</v>
      </c>
      <c r="C28" s="179">
        <f t="shared" si="0"/>
        <v>46486</v>
      </c>
      <c r="D28" s="179">
        <f t="shared" si="1"/>
        <v>46493</v>
      </c>
      <c r="E28" s="180">
        <f t="shared" si="3"/>
        <v>1624</v>
      </c>
      <c r="F28" s="180">
        <v>21</v>
      </c>
      <c r="G28" s="181">
        <f t="shared" si="4"/>
        <v>464</v>
      </c>
      <c r="H28" s="180">
        <v>6</v>
      </c>
      <c r="I28" s="182"/>
      <c r="J28" s="190"/>
    </row>
    <row r="29" spans="1:11" x14ac:dyDescent="0.25">
      <c r="A29" s="177">
        <v>22</v>
      </c>
      <c r="B29" s="183">
        <f t="shared" si="2"/>
        <v>46487</v>
      </c>
      <c r="C29" s="179">
        <f t="shared" si="0"/>
        <v>46500</v>
      </c>
      <c r="D29" s="179">
        <f t="shared" si="1"/>
        <v>46507</v>
      </c>
      <c r="E29" s="180">
        <f t="shared" si="3"/>
        <v>1704</v>
      </c>
      <c r="F29" s="180">
        <v>22</v>
      </c>
      <c r="G29" s="181">
        <f t="shared" si="4"/>
        <v>384</v>
      </c>
      <c r="H29" s="180">
        <v>5</v>
      </c>
      <c r="I29" s="182"/>
      <c r="J29" s="190"/>
    </row>
    <row r="30" spans="1:11" x14ac:dyDescent="0.25">
      <c r="A30" s="189">
        <v>23</v>
      </c>
      <c r="B30" s="183">
        <f t="shared" si="2"/>
        <v>46501</v>
      </c>
      <c r="C30" s="179">
        <f t="shared" si="0"/>
        <v>46514</v>
      </c>
      <c r="D30" s="179">
        <f t="shared" si="1"/>
        <v>46521</v>
      </c>
      <c r="E30" s="180">
        <f t="shared" si="3"/>
        <v>1784</v>
      </c>
      <c r="F30" s="180">
        <v>23</v>
      </c>
      <c r="G30" s="181">
        <f t="shared" si="4"/>
        <v>304</v>
      </c>
      <c r="H30" s="180">
        <v>4</v>
      </c>
      <c r="I30" s="182"/>
      <c r="J30" s="190"/>
    </row>
    <row r="31" spans="1:11" x14ac:dyDescent="0.25">
      <c r="A31" s="177">
        <v>24</v>
      </c>
      <c r="B31" s="183">
        <f t="shared" si="2"/>
        <v>46515</v>
      </c>
      <c r="C31" s="179">
        <f t="shared" si="0"/>
        <v>46528</v>
      </c>
      <c r="D31" s="179">
        <f t="shared" si="1"/>
        <v>46535</v>
      </c>
      <c r="E31" s="180">
        <f t="shared" si="3"/>
        <v>1864</v>
      </c>
      <c r="F31" s="180">
        <v>24</v>
      </c>
      <c r="G31" s="181">
        <f t="shared" si="4"/>
        <v>224</v>
      </c>
      <c r="H31" s="180">
        <v>3</v>
      </c>
      <c r="I31" s="182"/>
      <c r="J31" s="190"/>
    </row>
    <row r="32" spans="1:11" x14ac:dyDescent="0.25">
      <c r="A32" s="177">
        <v>25</v>
      </c>
      <c r="B32" s="183">
        <f t="shared" si="2"/>
        <v>46529</v>
      </c>
      <c r="C32" s="179">
        <f t="shared" si="0"/>
        <v>46542</v>
      </c>
      <c r="D32" s="179">
        <f t="shared" si="1"/>
        <v>46549</v>
      </c>
      <c r="E32" s="180">
        <f t="shared" si="3"/>
        <v>1944</v>
      </c>
      <c r="F32" s="180">
        <v>25</v>
      </c>
      <c r="G32" s="181">
        <f t="shared" si="4"/>
        <v>144</v>
      </c>
      <c r="H32" s="180">
        <v>2</v>
      </c>
      <c r="I32" s="182"/>
      <c r="J32" s="190"/>
    </row>
    <row r="33" spans="1:10" x14ac:dyDescent="0.25">
      <c r="A33" s="177">
        <v>26</v>
      </c>
      <c r="B33" s="183">
        <f t="shared" si="2"/>
        <v>46543</v>
      </c>
      <c r="C33" s="179">
        <f t="shared" si="0"/>
        <v>46556</v>
      </c>
      <c r="D33" s="179">
        <f t="shared" si="1"/>
        <v>46563</v>
      </c>
      <c r="E33" s="180">
        <f t="shared" si="3"/>
        <v>2024</v>
      </c>
      <c r="F33" s="180">
        <v>26</v>
      </c>
      <c r="G33" s="181">
        <f t="shared" si="4"/>
        <v>64</v>
      </c>
      <c r="H33" s="195">
        <v>1</v>
      </c>
      <c r="I33" s="182"/>
      <c r="J33" s="190"/>
    </row>
    <row r="34" spans="1:10" x14ac:dyDescent="0.25">
      <c r="A34" s="191">
        <v>27</v>
      </c>
      <c r="B34" s="183">
        <f t="shared" si="2"/>
        <v>46557</v>
      </c>
      <c r="C34" s="179">
        <f t="shared" si="0"/>
        <v>46570</v>
      </c>
      <c r="D34" s="179">
        <f t="shared" si="1"/>
        <v>46577</v>
      </c>
      <c r="E34" s="196">
        <v>2088</v>
      </c>
      <c r="F34" s="192">
        <v>27</v>
      </c>
      <c r="G34" s="193">
        <v>0</v>
      </c>
      <c r="H34" s="192">
        <v>0</v>
      </c>
      <c r="I34" s="194"/>
      <c r="J34" s="190"/>
    </row>
    <row r="35" spans="1:10" x14ac:dyDescent="0.25">
      <c r="A35" s="185"/>
      <c r="B35" s="186"/>
      <c r="C35" s="186"/>
      <c r="D35" s="186"/>
      <c r="E35" s="186"/>
      <c r="F35" s="186"/>
      <c r="G35" s="186"/>
      <c r="H35" s="186"/>
      <c r="I35" s="186"/>
    </row>
  </sheetData>
  <mergeCells count="2">
    <mergeCell ref="A4:I4"/>
    <mergeCell ref="A5:I5"/>
  </mergeCells>
  <pageMargins left="0.7" right="0.7" top="0.75" bottom="0.75" header="0.3" footer="0.3"/>
  <pageSetup scale="71"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036F-0EDF-4AA2-AE8D-DBFA9B39A56E}">
  <dimension ref="A1:D13"/>
  <sheetViews>
    <sheetView workbookViewId="0">
      <selection activeCell="D4" sqref="D4"/>
    </sheetView>
  </sheetViews>
  <sheetFormatPr defaultRowHeight="15.75" x14ac:dyDescent="0.25"/>
  <cols>
    <col min="1" max="1" width="10.77734375" customWidth="1"/>
    <col min="2" max="2" width="25.88671875" customWidth="1"/>
    <col min="3" max="3" width="23.44140625" customWidth="1"/>
    <col min="4" max="4" width="23.21875" customWidth="1"/>
  </cols>
  <sheetData>
    <row r="1" spans="1:4" ht="51.75" customHeight="1" thickBot="1" x14ac:dyDescent="0.3">
      <c r="A1" s="444" t="s">
        <v>287</v>
      </c>
      <c r="B1" s="445"/>
      <c r="C1" s="445"/>
      <c r="D1" s="446"/>
    </row>
    <row r="2" spans="1:4" ht="16.5" thickBot="1" x14ac:dyDescent="0.3">
      <c r="A2" s="237" t="s">
        <v>288</v>
      </c>
      <c r="B2" s="238" t="s">
        <v>289</v>
      </c>
      <c r="C2" s="238" t="s">
        <v>290</v>
      </c>
      <c r="D2" s="238" t="s">
        <v>291</v>
      </c>
    </row>
    <row r="3" spans="1:4" ht="16.5" thickBot="1" x14ac:dyDescent="0.3">
      <c r="A3" s="234" t="s">
        <v>292</v>
      </c>
      <c r="B3" s="235" t="s">
        <v>293</v>
      </c>
      <c r="C3" s="236">
        <v>0</v>
      </c>
      <c r="D3" s="236">
        <v>0</v>
      </c>
    </row>
    <row r="4" spans="1:4" ht="16.5" thickBot="1" x14ac:dyDescent="0.3">
      <c r="A4" s="234" t="s">
        <v>294</v>
      </c>
      <c r="B4" s="235" t="s">
        <v>295</v>
      </c>
      <c r="C4" s="236">
        <v>26.93</v>
      </c>
      <c r="D4" s="236">
        <v>700</v>
      </c>
    </row>
    <row r="5" spans="1:4" ht="16.5" thickBot="1" x14ac:dyDescent="0.3">
      <c r="A5" s="234" t="s">
        <v>296</v>
      </c>
      <c r="B5" s="235" t="s">
        <v>297</v>
      </c>
      <c r="C5" s="236">
        <v>57.7</v>
      </c>
      <c r="D5" s="236">
        <v>1500</v>
      </c>
    </row>
    <row r="6" spans="1:4" ht="16.5" thickBot="1" x14ac:dyDescent="0.3">
      <c r="A6" s="234" t="s">
        <v>298</v>
      </c>
      <c r="B6" s="235" t="s">
        <v>299</v>
      </c>
      <c r="C6" s="236">
        <v>73.08</v>
      </c>
      <c r="D6" s="236">
        <v>1900</v>
      </c>
    </row>
    <row r="7" spans="1:4" ht="16.5" thickBot="1" x14ac:dyDescent="0.3">
      <c r="A7" s="234" t="s">
        <v>300</v>
      </c>
      <c r="B7" s="235" t="s">
        <v>301</v>
      </c>
      <c r="C7" s="236">
        <v>80.77</v>
      </c>
      <c r="D7" s="236">
        <v>2100</v>
      </c>
    </row>
    <row r="12" spans="1:4" x14ac:dyDescent="0.25">
      <c r="B12" s="447" t="s">
        <v>302</v>
      </c>
      <c r="C12" s="448"/>
      <c r="D12" s="448"/>
    </row>
    <row r="13" spans="1:4" ht="30" customHeight="1" x14ac:dyDescent="0.25">
      <c r="B13" s="448"/>
      <c r="C13" s="448"/>
      <c r="D13" s="448"/>
    </row>
  </sheetData>
  <mergeCells count="2">
    <mergeCell ref="A1:D1"/>
    <mergeCell ref="B12: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pageSetUpPr fitToPage="1"/>
  </sheetPr>
  <dimension ref="A2:O72"/>
  <sheetViews>
    <sheetView showGridLines="0" zoomScale="75" zoomScaleNormal="100" workbookViewId="0">
      <selection activeCell="F18" sqref="F18"/>
    </sheetView>
  </sheetViews>
  <sheetFormatPr defaultColWidth="9.77734375" defaultRowHeight="15" x14ac:dyDescent="0.2"/>
  <cols>
    <col min="1" max="1" width="2.6640625" style="3" customWidth="1"/>
    <col min="2" max="2" width="11.6640625" style="3" customWidth="1"/>
    <col min="3" max="3" width="10.6640625" style="3" customWidth="1"/>
    <col min="4" max="4" width="13.77734375" style="3" customWidth="1"/>
    <col min="5" max="14" width="16.6640625" style="3" customWidth="1"/>
    <col min="15" max="15" width="2.77734375" style="3" customWidth="1"/>
    <col min="16" max="16384" width="9.77734375" style="3"/>
  </cols>
  <sheetData>
    <row r="2" spans="2:15" ht="15.75" x14ac:dyDescent="0.25">
      <c r="B2" s="8" t="s">
        <v>22</v>
      </c>
      <c r="D2" s="267" t="str">
        <f>+Cover!B6</f>
        <v>Business Unit Number and Agency Name</v>
      </c>
      <c r="E2" s="267"/>
      <c r="F2" s="267"/>
      <c r="G2" s="267"/>
      <c r="H2" s="267"/>
      <c r="I2" s="267"/>
      <c r="J2" s="267"/>
      <c r="K2" s="267"/>
      <c r="L2" s="267"/>
      <c r="M2" s="267"/>
      <c r="N2" s="4">
        <f ca="1">NOW()</f>
        <v>46182.581871875002</v>
      </c>
    </row>
    <row r="3" spans="2:15" ht="15.75" x14ac:dyDescent="0.25">
      <c r="D3" s="267" t="str">
        <f>Cover!B20</f>
        <v>Based on NMS Budget Vs Actuals Report by Pcode dated MM/DD/YYYY</v>
      </c>
      <c r="E3" s="267"/>
      <c r="F3" s="267"/>
      <c r="G3" s="267"/>
      <c r="H3" s="267"/>
      <c r="I3" s="267"/>
      <c r="J3" s="267"/>
      <c r="K3" s="267"/>
      <c r="L3" s="267"/>
      <c r="M3" s="267"/>
      <c r="N3" s="5">
        <f ca="1">NOW()</f>
        <v>46182.581871875002</v>
      </c>
    </row>
    <row r="4" spans="2:15" ht="15.75" x14ac:dyDescent="0.25">
      <c r="D4" s="268" t="str">
        <f>Cover!B7</f>
        <v>Pcode Number and Program Name</v>
      </c>
      <c r="E4" s="268"/>
      <c r="F4" s="268"/>
      <c r="G4" s="268"/>
      <c r="H4" s="268"/>
      <c r="I4" s="268"/>
      <c r="J4" s="268"/>
      <c r="K4" s="268"/>
      <c r="L4" s="268"/>
      <c r="M4" s="268"/>
    </row>
    <row r="5" spans="2:15" ht="15.75" x14ac:dyDescent="0.25">
      <c r="D5" s="267" t="str">
        <f>Cover!B19</f>
        <v>FY27</v>
      </c>
      <c r="E5" s="267"/>
      <c r="F5" s="267"/>
      <c r="G5" s="267"/>
      <c r="H5" s="267"/>
      <c r="I5" s="267"/>
      <c r="J5" s="267"/>
      <c r="K5" s="267"/>
      <c r="L5" s="267"/>
      <c r="M5" s="267"/>
    </row>
    <row r="6" spans="2:15" ht="15.75" thickBot="1" x14ac:dyDescent="0.25">
      <c r="M6" s="266" t="str">
        <f ca="1">CELL("filename")</f>
        <v>Q:\Simon\Projections\[FY27-Budget-Projections-Template 5.29.26.xlsx]Cover</v>
      </c>
      <c r="N6" s="266"/>
    </row>
    <row r="7" spans="2:15" ht="16.5" thickBot="1" x14ac:dyDescent="0.3">
      <c r="E7" s="54" t="s">
        <v>1</v>
      </c>
      <c r="F7" s="55" t="s">
        <v>2</v>
      </c>
      <c r="G7" s="55" t="s">
        <v>3</v>
      </c>
      <c r="H7" s="55" t="s">
        <v>4</v>
      </c>
      <c r="I7" s="55" t="s">
        <v>5</v>
      </c>
      <c r="J7" s="55" t="s">
        <v>6</v>
      </c>
      <c r="K7" s="55" t="s">
        <v>7</v>
      </c>
      <c r="L7" s="55" t="s">
        <v>8</v>
      </c>
      <c r="M7" s="55" t="s">
        <v>9</v>
      </c>
      <c r="N7" s="56" t="s">
        <v>35</v>
      </c>
    </row>
    <row r="8" spans="2:15" ht="17.25" thickTop="1" thickBot="1" x14ac:dyDescent="0.3">
      <c r="D8" s="8"/>
      <c r="E8" s="9" t="s">
        <v>258</v>
      </c>
      <c r="F8" s="10" t="str">
        <f>Cover!B19</f>
        <v>FY27</v>
      </c>
      <c r="G8" s="10" t="str">
        <f>F8</f>
        <v>FY27</v>
      </c>
      <c r="H8" s="10" t="str">
        <f>F8</f>
        <v>FY27</v>
      </c>
      <c r="I8" s="10" t="str">
        <f>Cover!B19</f>
        <v>FY27</v>
      </c>
      <c r="J8" s="10" t="str">
        <f>F8</f>
        <v>FY27</v>
      </c>
      <c r="K8" s="10" t="str">
        <f>G8</f>
        <v>FY27</v>
      </c>
      <c r="L8" s="10" t="str">
        <f>H8</f>
        <v>FY27</v>
      </c>
      <c r="M8" s="10" t="str">
        <f>F8</f>
        <v>FY27</v>
      </c>
      <c r="N8" s="11" t="str">
        <f>F8</f>
        <v>FY27</v>
      </c>
    </row>
    <row r="9" spans="2:15" x14ac:dyDescent="0.2">
      <c r="B9" s="300" t="s">
        <v>20</v>
      </c>
      <c r="C9" s="301"/>
      <c r="D9" s="296" t="s">
        <v>21</v>
      </c>
      <c r="E9" s="275" t="s">
        <v>80</v>
      </c>
      <c r="F9" s="275" t="s">
        <v>81</v>
      </c>
      <c r="G9" s="275" t="s">
        <v>82</v>
      </c>
      <c r="H9" s="275" t="s">
        <v>83</v>
      </c>
      <c r="I9" s="275" t="s">
        <v>89</v>
      </c>
      <c r="J9" s="275" t="s">
        <v>90</v>
      </c>
      <c r="K9" s="275" t="s">
        <v>84</v>
      </c>
      <c r="L9" s="275" t="s">
        <v>85</v>
      </c>
      <c r="M9" s="275" t="s">
        <v>105</v>
      </c>
      <c r="N9" s="304" t="s">
        <v>86</v>
      </c>
    </row>
    <row r="10" spans="2:15" x14ac:dyDescent="0.2">
      <c r="B10" s="271"/>
      <c r="C10" s="272"/>
      <c r="D10" s="274"/>
      <c r="E10" s="276"/>
      <c r="F10" s="276"/>
      <c r="G10" s="276"/>
      <c r="H10" s="276"/>
      <c r="I10" s="276"/>
      <c r="J10" s="276"/>
      <c r="K10" s="276"/>
      <c r="L10" s="276"/>
      <c r="M10" s="276" t="s">
        <v>12</v>
      </c>
      <c r="N10" s="305"/>
    </row>
    <row r="11" spans="2:15" x14ac:dyDescent="0.2">
      <c r="B11" s="271"/>
      <c r="C11" s="272"/>
      <c r="D11" s="274"/>
      <c r="E11" s="276"/>
      <c r="F11" s="276"/>
      <c r="G11" s="276" t="s">
        <v>18</v>
      </c>
      <c r="H11" s="276" t="s">
        <v>14</v>
      </c>
      <c r="I11" s="276" t="s">
        <v>10</v>
      </c>
      <c r="J11" s="276" t="s">
        <v>11</v>
      </c>
      <c r="K11" s="276" t="s">
        <v>13</v>
      </c>
      <c r="L11" s="276" t="s">
        <v>63</v>
      </c>
      <c r="M11" s="276" t="s">
        <v>16</v>
      </c>
      <c r="N11" s="305" t="s">
        <v>17</v>
      </c>
    </row>
    <row r="12" spans="2:15" ht="15.6" customHeight="1" x14ac:dyDescent="0.2">
      <c r="B12" s="298"/>
      <c r="C12" s="299"/>
      <c r="D12" s="297"/>
      <c r="E12" s="277"/>
      <c r="F12" s="277"/>
      <c r="G12" s="277" t="s">
        <v>61</v>
      </c>
      <c r="H12" s="277" t="s">
        <v>18</v>
      </c>
      <c r="I12" s="277" t="s">
        <v>15</v>
      </c>
      <c r="J12" s="277" t="str">
        <f>I12</f>
        <v>YR-TO-DATE</v>
      </c>
      <c r="K12" s="277" t="s">
        <v>62</v>
      </c>
      <c r="L12" s="277" t="s">
        <v>17</v>
      </c>
      <c r="M12" s="277" t="s">
        <v>79</v>
      </c>
      <c r="N12" s="306" t="s">
        <v>19</v>
      </c>
    </row>
    <row r="13" spans="2:15" ht="16.149999999999999" customHeight="1" x14ac:dyDescent="0.2">
      <c r="B13" s="269" t="s">
        <v>125</v>
      </c>
      <c r="C13" s="270"/>
      <c r="D13" s="273">
        <v>200</v>
      </c>
      <c r="E13" s="284">
        <f>SUM(E17:E21)</f>
        <v>0</v>
      </c>
      <c r="F13" s="284">
        <f t="shared" ref="F13:M13" si="0">SUM(F17:F21)</f>
        <v>0</v>
      </c>
      <c r="G13" s="284">
        <f t="shared" si="0"/>
        <v>0</v>
      </c>
      <c r="H13" s="284">
        <f t="shared" si="0"/>
        <v>0</v>
      </c>
      <c r="I13" s="284">
        <f t="shared" si="0"/>
        <v>0</v>
      </c>
      <c r="J13" s="284">
        <f t="shared" si="0"/>
        <v>0</v>
      </c>
      <c r="K13" s="284">
        <f t="shared" si="0"/>
        <v>0</v>
      </c>
      <c r="L13" s="284">
        <f t="shared" si="0"/>
        <v>0</v>
      </c>
      <c r="M13" s="284">
        <f t="shared" si="0"/>
        <v>0</v>
      </c>
      <c r="N13" s="284">
        <f>SUM(N17:N21)</f>
        <v>0</v>
      </c>
    </row>
    <row r="14" spans="2:15" x14ac:dyDescent="0.2">
      <c r="B14" s="271"/>
      <c r="C14" s="272"/>
      <c r="D14" s="274"/>
      <c r="E14" s="285"/>
      <c r="F14" s="285"/>
      <c r="G14" s="285"/>
      <c r="H14" s="285"/>
      <c r="I14" s="285"/>
      <c r="J14" s="285"/>
      <c r="K14" s="285"/>
      <c r="L14" s="285"/>
      <c r="M14" s="285"/>
      <c r="N14" s="285"/>
      <c r="O14" s="46"/>
    </row>
    <row r="15" spans="2:15" x14ac:dyDescent="0.2">
      <c r="B15" s="271"/>
      <c r="C15" s="272"/>
      <c r="D15" s="274"/>
      <c r="E15" s="285"/>
      <c r="F15" s="285"/>
      <c r="G15" s="285"/>
      <c r="H15" s="285"/>
      <c r="I15" s="285"/>
      <c r="J15" s="285"/>
      <c r="K15" s="285"/>
      <c r="L15" s="285"/>
      <c r="M15" s="285"/>
      <c r="N15" s="285"/>
      <c r="O15" s="46"/>
    </row>
    <row r="16" spans="2:15" ht="15.75" thickBot="1" x14ac:dyDescent="0.25">
      <c r="B16" s="271"/>
      <c r="C16" s="272"/>
      <c r="D16" s="274"/>
      <c r="E16" s="285"/>
      <c r="F16" s="285"/>
      <c r="G16" s="285"/>
      <c r="H16" s="285"/>
      <c r="I16" s="285"/>
      <c r="J16" s="285"/>
      <c r="K16" s="285"/>
      <c r="L16" s="285"/>
      <c r="M16" s="285"/>
      <c r="N16" s="285"/>
      <c r="O16" s="46"/>
    </row>
    <row r="17" spans="2:15" ht="15.75" x14ac:dyDescent="0.2">
      <c r="B17" s="264" t="s">
        <v>120</v>
      </c>
      <c r="C17" s="265"/>
      <c r="D17" s="157"/>
      <c r="E17" s="158">
        <f>'Detail General Fund Transfers'!E33</f>
        <v>0</v>
      </c>
      <c r="F17" s="158">
        <f>'Detail General Fund Transfers'!F33</f>
        <v>0</v>
      </c>
      <c r="G17" s="158">
        <f>'Detail General Fund Transfers'!G33</f>
        <v>0</v>
      </c>
      <c r="H17" s="158">
        <f>'Detail General Fund Transfers'!H33</f>
        <v>0</v>
      </c>
      <c r="I17" s="158">
        <f>'Detail General Fund Transfers'!I33</f>
        <v>0</v>
      </c>
      <c r="J17" s="158">
        <f>'Detail General Fund Transfers'!J33</f>
        <v>0</v>
      </c>
      <c r="K17" s="158">
        <f>'Detail General Fund Transfers'!K33</f>
        <v>0</v>
      </c>
      <c r="L17" s="158">
        <f>'Detail General Fund Transfers'!L33</f>
        <v>0</v>
      </c>
      <c r="M17" s="158">
        <f>'Detail General Fund Transfers'!M33</f>
        <v>0</v>
      </c>
      <c r="N17" s="159">
        <f>'Detail General Fund Transfers'!N33</f>
        <v>0</v>
      </c>
      <c r="O17" s="46"/>
    </row>
    <row r="18" spans="2:15" ht="15.75" x14ac:dyDescent="0.2">
      <c r="B18" s="260" t="s">
        <v>121</v>
      </c>
      <c r="C18" s="261"/>
      <c r="D18" s="155"/>
      <c r="E18" s="156">
        <f>'Detail Other Transfers'!E33</f>
        <v>0</v>
      </c>
      <c r="F18" s="156">
        <f>'Detail Other Transfers'!F33</f>
        <v>0</v>
      </c>
      <c r="G18" s="156">
        <f>'Detail Other Transfers'!G33</f>
        <v>0</v>
      </c>
      <c r="H18" s="156">
        <f>'Detail Other Transfers'!H33</f>
        <v>0</v>
      </c>
      <c r="I18" s="156">
        <f>'Detail Other Transfers'!I33</f>
        <v>0</v>
      </c>
      <c r="J18" s="156">
        <f>'Detail Other Transfers'!J33</f>
        <v>0</v>
      </c>
      <c r="K18" s="156">
        <f>'Detail Other Transfers'!K33</f>
        <v>0</v>
      </c>
      <c r="L18" s="156">
        <f>'Detail Other Transfers'!L33</f>
        <v>0</v>
      </c>
      <c r="M18" s="156">
        <f>'Detail Other Transfers'!M33</f>
        <v>0</v>
      </c>
      <c r="N18" s="160">
        <f>'Detail Other Transfers'!N33</f>
        <v>0</v>
      </c>
      <c r="O18" s="46"/>
    </row>
    <row r="19" spans="2:15" ht="15.75" x14ac:dyDescent="0.2">
      <c r="B19" s="260" t="s">
        <v>124</v>
      </c>
      <c r="C19" s="261"/>
      <c r="D19" s="155"/>
      <c r="E19" s="156">
        <f>'Detail Federal Funds'!E33</f>
        <v>0</v>
      </c>
      <c r="F19" s="156">
        <f>'Detail Federal Funds'!F33</f>
        <v>0</v>
      </c>
      <c r="G19" s="156">
        <f>'Detail Federal Funds'!G33</f>
        <v>0</v>
      </c>
      <c r="H19" s="156">
        <f>'Detail Federal Funds'!H33</f>
        <v>0</v>
      </c>
      <c r="I19" s="156">
        <f>'Detail Federal Funds'!I33</f>
        <v>0</v>
      </c>
      <c r="J19" s="156">
        <f>'Detail Federal Funds'!J33</f>
        <v>0</v>
      </c>
      <c r="K19" s="156">
        <f>'Detail Federal Funds'!K33</f>
        <v>0</v>
      </c>
      <c r="L19" s="156">
        <f>'Detail Federal Funds'!L33</f>
        <v>0</v>
      </c>
      <c r="M19" s="156">
        <f>'Detail Federal Funds'!M33</f>
        <v>0</v>
      </c>
      <c r="N19" s="160">
        <f>'Detail Federal Funds'!N33</f>
        <v>0</v>
      </c>
      <c r="O19" s="46"/>
    </row>
    <row r="20" spans="2:15" ht="15.75" x14ac:dyDescent="0.2">
      <c r="B20" s="260" t="s">
        <v>122</v>
      </c>
      <c r="C20" s="261"/>
      <c r="D20" s="155"/>
      <c r="E20" s="156">
        <f>'Detail Other Revenue'!E33</f>
        <v>0</v>
      </c>
      <c r="F20" s="156">
        <f>'Detail Other Revenue'!F33</f>
        <v>0</v>
      </c>
      <c r="G20" s="156">
        <f>'Detail Other Revenue'!G33</f>
        <v>0</v>
      </c>
      <c r="H20" s="156">
        <f>'Detail Other Revenue'!H33</f>
        <v>0</v>
      </c>
      <c r="I20" s="156">
        <f>'Detail Other Revenue'!I33</f>
        <v>0</v>
      </c>
      <c r="J20" s="156">
        <f>'Detail Other Revenue'!J33</f>
        <v>0</v>
      </c>
      <c r="K20" s="156">
        <f>'Detail Other Revenue'!K33</f>
        <v>0</v>
      </c>
      <c r="L20" s="156">
        <f>'Detail Other Revenue'!L33</f>
        <v>0</v>
      </c>
      <c r="M20" s="156">
        <f>'Detail Other Revenue'!M33</f>
        <v>0</v>
      </c>
      <c r="N20" s="160">
        <f>'Detail Other Revenue'!N33</f>
        <v>0</v>
      </c>
      <c r="O20" s="46"/>
    </row>
    <row r="21" spans="2:15" ht="16.5" thickBot="1" x14ac:dyDescent="0.25">
      <c r="B21" s="262" t="s">
        <v>123</v>
      </c>
      <c r="C21" s="263"/>
      <c r="D21" s="161"/>
      <c r="E21" s="162">
        <f>'Detail Fund Balance'!E33</f>
        <v>0</v>
      </c>
      <c r="F21" s="162">
        <f>'Detail Fund Balance'!F33</f>
        <v>0</v>
      </c>
      <c r="G21" s="162">
        <f>'Detail Fund Balance'!G33</f>
        <v>0</v>
      </c>
      <c r="H21" s="162">
        <f>'Detail Fund Balance'!H33</f>
        <v>0</v>
      </c>
      <c r="I21" s="162">
        <f>'Detail Fund Balance'!I33</f>
        <v>0</v>
      </c>
      <c r="J21" s="162">
        <f>'Detail Fund Balance'!J33</f>
        <v>0</v>
      </c>
      <c r="K21" s="162">
        <f>'Detail Fund Balance'!K33</f>
        <v>0</v>
      </c>
      <c r="L21" s="162">
        <f>'Detail Fund Balance'!L33</f>
        <v>0</v>
      </c>
      <c r="M21" s="162">
        <f>'Detail Fund Balance'!M33</f>
        <v>0</v>
      </c>
      <c r="N21" s="163">
        <f>'Detail Fund Balance'!N33</f>
        <v>0</v>
      </c>
      <c r="O21" s="46"/>
    </row>
    <row r="22" spans="2:15" ht="16.149999999999999" customHeight="1" x14ac:dyDescent="0.2">
      <c r="B22" s="271" t="s">
        <v>126</v>
      </c>
      <c r="C22" s="272"/>
      <c r="D22" s="274">
        <v>300</v>
      </c>
      <c r="E22" s="278">
        <f>SUM(E26:E30)</f>
        <v>0</v>
      </c>
      <c r="F22" s="278">
        <f t="shared" ref="F22:N22" si="1">SUM(F26:F30)</f>
        <v>0</v>
      </c>
      <c r="G22" s="278">
        <f t="shared" si="1"/>
        <v>0</v>
      </c>
      <c r="H22" s="278">
        <f t="shared" si="1"/>
        <v>0</v>
      </c>
      <c r="I22" s="278">
        <f t="shared" si="1"/>
        <v>0</v>
      </c>
      <c r="J22" s="278">
        <f t="shared" si="1"/>
        <v>0</v>
      </c>
      <c r="K22" s="278">
        <f t="shared" si="1"/>
        <v>0</v>
      </c>
      <c r="L22" s="278">
        <f t="shared" si="1"/>
        <v>0</v>
      </c>
      <c r="M22" s="278">
        <f t="shared" si="1"/>
        <v>0</v>
      </c>
      <c r="N22" s="278">
        <f t="shared" si="1"/>
        <v>0</v>
      </c>
      <c r="O22" s="46"/>
    </row>
    <row r="23" spans="2:15" x14ac:dyDescent="0.2">
      <c r="B23" s="271"/>
      <c r="C23" s="272"/>
      <c r="D23" s="274">
        <v>300</v>
      </c>
      <c r="E23" s="278"/>
      <c r="F23" s="278"/>
      <c r="G23" s="278"/>
      <c r="H23" s="278"/>
      <c r="I23" s="278"/>
      <c r="J23" s="278"/>
      <c r="K23" s="278"/>
      <c r="L23" s="278"/>
      <c r="M23" s="278"/>
      <c r="N23" s="278"/>
      <c r="O23" s="46"/>
    </row>
    <row r="24" spans="2:15" x14ac:dyDescent="0.2">
      <c r="B24" s="271"/>
      <c r="C24" s="272"/>
      <c r="D24" s="274"/>
      <c r="E24" s="278"/>
      <c r="F24" s="278"/>
      <c r="G24" s="278"/>
      <c r="H24" s="278"/>
      <c r="I24" s="278"/>
      <c r="J24" s="278"/>
      <c r="K24" s="278"/>
      <c r="L24" s="278"/>
      <c r="M24" s="278"/>
      <c r="N24" s="278"/>
      <c r="O24" s="46"/>
    </row>
    <row r="25" spans="2:15" ht="15.75" thickBot="1" x14ac:dyDescent="0.25">
      <c r="B25" s="298"/>
      <c r="C25" s="299"/>
      <c r="D25" s="297"/>
      <c r="E25" s="279"/>
      <c r="F25" s="279"/>
      <c r="G25" s="279"/>
      <c r="H25" s="279"/>
      <c r="I25" s="279"/>
      <c r="J25" s="279"/>
      <c r="K25" s="279"/>
      <c r="L25" s="279"/>
      <c r="M25" s="279"/>
      <c r="N25" s="279"/>
      <c r="O25" s="46"/>
    </row>
    <row r="26" spans="2:15" ht="15.75" x14ac:dyDescent="0.2">
      <c r="B26" s="264" t="s">
        <v>120</v>
      </c>
      <c r="C26" s="265"/>
      <c r="D26" s="157"/>
      <c r="E26" s="158">
        <f>'Detail General Fund Transfers'!E50</f>
        <v>0</v>
      </c>
      <c r="F26" s="158">
        <f>'Detail General Fund Transfers'!F50</f>
        <v>0</v>
      </c>
      <c r="G26" s="158">
        <f>'Detail General Fund Transfers'!G50</f>
        <v>0</v>
      </c>
      <c r="H26" s="158">
        <f>'Detail General Fund Transfers'!H50</f>
        <v>0</v>
      </c>
      <c r="I26" s="158">
        <f>'Detail General Fund Transfers'!I50</f>
        <v>0</v>
      </c>
      <c r="J26" s="158">
        <f>'Detail General Fund Transfers'!J50</f>
        <v>0</v>
      </c>
      <c r="K26" s="158">
        <f>'Detail General Fund Transfers'!K50</f>
        <v>0</v>
      </c>
      <c r="L26" s="158">
        <f>'Detail General Fund Transfers'!L50</f>
        <v>0</v>
      </c>
      <c r="M26" s="158">
        <f>'Detail General Fund Transfers'!M50</f>
        <v>0</v>
      </c>
      <c r="N26" s="159">
        <f>'Detail General Fund Transfers'!N50</f>
        <v>0</v>
      </c>
      <c r="O26" s="46"/>
    </row>
    <row r="27" spans="2:15" ht="15.75" x14ac:dyDescent="0.2">
      <c r="B27" s="260" t="s">
        <v>121</v>
      </c>
      <c r="C27" s="261"/>
      <c r="D27" s="155"/>
      <c r="E27" s="156">
        <f>'Detail Other Transfers'!E50</f>
        <v>0</v>
      </c>
      <c r="F27" s="156">
        <f>'Detail Other Transfers'!F50</f>
        <v>0</v>
      </c>
      <c r="G27" s="156">
        <f>'Detail Other Transfers'!G50</f>
        <v>0</v>
      </c>
      <c r="H27" s="156">
        <f>'Detail Other Transfers'!H50</f>
        <v>0</v>
      </c>
      <c r="I27" s="156">
        <f>'Detail Other Transfers'!I50</f>
        <v>0</v>
      </c>
      <c r="J27" s="156">
        <f>'Detail Other Transfers'!J50</f>
        <v>0</v>
      </c>
      <c r="K27" s="156">
        <f>'Detail Other Transfers'!K50</f>
        <v>0</v>
      </c>
      <c r="L27" s="156">
        <f>'Detail Other Transfers'!L50</f>
        <v>0</v>
      </c>
      <c r="M27" s="156">
        <f>'Detail Other Transfers'!M50</f>
        <v>0</v>
      </c>
      <c r="N27" s="160">
        <f>'Detail Other Transfers'!N50</f>
        <v>0</v>
      </c>
      <c r="O27" s="46"/>
    </row>
    <row r="28" spans="2:15" ht="15.75" x14ac:dyDescent="0.2">
      <c r="B28" s="260" t="s">
        <v>124</v>
      </c>
      <c r="C28" s="261"/>
      <c r="D28" s="155"/>
      <c r="E28" s="156">
        <f>'Detail Federal Funds'!E50</f>
        <v>0</v>
      </c>
      <c r="F28" s="156">
        <f>'Detail Federal Funds'!F50</f>
        <v>0</v>
      </c>
      <c r="G28" s="156">
        <f>'Detail Federal Funds'!G50</f>
        <v>0</v>
      </c>
      <c r="H28" s="156">
        <f>'Detail Federal Funds'!H50</f>
        <v>0</v>
      </c>
      <c r="I28" s="156">
        <f>'Detail Federal Funds'!I50</f>
        <v>0</v>
      </c>
      <c r="J28" s="156">
        <f>'Detail Federal Funds'!J50</f>
        <v>0</v>
      </c>
      <c r="K28" s="156">
        <f>'Detail Federal Funds'!K50</f>
        <v>0</v>
      </c>
      <c r="L28" s="156">
        <f>'Detail Federal Funds'!L50</f>
        <v>0</v>
      </c>
      <c r="M28" s="156">
        <f>'Detail Federal Funds'!M50</f>
        <v>0</v>
      </c>
      <c r="N28" s="160">
        <f>'Detail Federal Funds'!N50</f>
        <v>0</v>
      </c>
      <c r="O28" s="46"/>
    </row>
    <row r="29" spans="2:15" ht="15.75" x14ac:dyDescent="0.2">
      <c r="B29" s="260" t="s">
        <v>122</v>
      </c>
      <c r="C29" s="261"/>
      <c r="D29" s="155"/>
      <c r="E29" s="156">
        <f>'Detail Other Revenue'!E50</f>
        <v>0</v>
      </c>
      <c r="F29" s="156">
        <f>'Detail Other Revenue'!F50</f>
        <v>0</v>
      </c>
      <c r="G29" s="156">
        <f>'Detail Other Revenue'!G50</f>
        <v>0</v>
      </c>
      <c r="H29" s="156">
        <f>'Detail Other Revenue'!H50</f>
        <v>0</v>
      </c>
      <c r="I29" s="156">
        <f>'Detail Other Revenue'!I50</f>
        <v>0</v>
      </c>
      <c r="J29" s="156">
        <f>'Detail Other Revenue'!J50</f>
        <v>0</v>
      </c>
      <c r="K29" s="156">
        <f>'Detail Other Revenue'!K50</f>
        <v>0</v>
      </c>
      <c r="L29" s="156">
        <f>'Detail Other Revenue'!L50</f>
        <v>0</v>
      </c>
      <c r="M29" s="156">
        <f>'Detail Other Revenue'!M50</f>
        <v>0</v>
      </c>
      <c r="N29" s="160">
        <f>'Detail Other Revenue'!N50</f>
        <v>0</v>
      </c>
      <c r="O29" s="46"/>
    </row>
    <row r="30" spans="2:15" ht="16.5" thickBot="1" x14ac:dyDescent="0.25">
      <c r="B30" s="262" t="s">
        <v>123</v>
      </c>
      <c r="C30" s="263"/>
      <c r="D30" s="161"/>
      <c r="E30" s="162">
        <f>'Detail Fund Balance'!E50</f>
        <v>0</v>
      </c>
      <c r="F30" s="162">
        <f>'Detail Fund Balance'!F50</f>
        <v>0</v>
      </c>
      <c r="G30" s="162">
        <f>'Detail Fund Balance'!G50</f>
        <v>0</v>
      </c>
      <c r="H30" s="162">
        <f>'Detail Fund Balance'!H50</f>
        <v>0</v>
      </c>
      <c r="I30" s="162">
        <f>'Detail Fund Balance'!I50</f>
        <v>0</v>
      </c>
      <c r="J30" s="162">
        <f>'Detail Fund Balance'!J50</f>
        <v>0</v>
      </c>
      <c r="K30" s="162">
        <f>'Detail Fund Balance'!K50</f>
        <v>0</v>
      </c>
      <c r="L30" s="162">
        <f>'Detail Fund Balance'!L50</f>
        <v>0</v>
      </c>
      <c r="M30" s="162">
        <f>'Detail Fund Balance'!M50</f>
        <v>0</v>
      </c>
      <c r="N30" s="163">
        <f>'Detail Fund Balance'!N50</f>
        <v>0</v>
      </c>
      <c r="O30" s="46"/>
    </row>
    <row r="31" spans="2:15" ht="16.149999999999999" customHeight="1" x14ac:dyDescent="0.2">
      <c r="B31" s="269" t="s">
        <v>127</v>
      </c>
      <c r="C31" s="270"/>
      <c r="D31" s="273">
        <v>400</v>
      </c>
      <c r="E31" s="284">
        <f>SUM(E35:E39)</f>
        <v>0</v>
      </c>
      <c r="F31" s="284">
        <f t="shared" ref="F31:N31" si="2">SUM(F35:F39)</f>
        <v>0</v>
      </c>
      <c r="G31" s="284">
        <f t="shared" si="2"/>
        <v>0</v>
      </c>
      <c r="H31" s="284">
        <f t="shared" si="2"/>
        <v>0</v>
      </c>
      <c r="I31" s="284">
        <f t="shared" si="2"/>
        <v>0</v>
      </c>
      <c r="J31" s="284">
        <f t="shared" si="2"/>
        <v>0</v>
      </c>
      <c r="K31" s="284">
        <f t="shared" si="2"/>
        <v>0</v>
      </c>
      <c r="L31" s="284">
        <f t="shared" si="2"/>
        <v>0</v>
      </c>
      <c r="M31" s="284">
        <f t="shared" si="2"/>
        <v>0</v>
      </c>
      <c r="N31" s="284">
        <f t="shared" si="2"/>
        <v>0</v>
      </c>
      <c r="O31" s="46"/>
    </row>
    <row r="32" spans="2:15" x14ac:dyDescent="0.2">
      <c r="B32" s="271"/>
      <c r="C32" s="272"/>
      <c r="D32" s="274">
        <v>400</v>
      </c>
      <c r="E32" s="278"/>
      <c r="F32" s="278"/>
      <c r="G32" s="278"/>
      <c r="H32" s="278"/>
      <c r="I32" s="278"/>
      <c r="J32" s="278"/>
      <c r="K32" s="278"/>
      <c r="L32" s="278"/>
      <c r="M32" s="278"/>
      <c r="N32" s="278"/>
      <c r="O32" s="46"/>
    </row>
    <row r="33" spans="2:15" x14ac:dyDescent="0.2">
      <c r="B33" s="271"/>
      <c r="C33" s="272"/>
      <c r="D33" s="274"/>
      <c r="E33" s="278"/>
      <c r="F33" s="278"/>
      <c r="G33" s="278"/>
      <c r="H33" s="278"/>
      <c r="I33" s="278"/>
      <c r="J33" s="278"/>
      <c r="K33" s="278"/>
      <c r="L33" s="278"/>
      <c r="M33" s="278"/>
      <c r="N33" s="278"/>
      <c r="O33" s="46"/>
    </row>
    <row r="34" spans="2:15" ht="16.5" thickBot="1" x14ac:dyDescent="0.3">
      <c r="B34" s="298"/>
      <c r="C34" s="299"/>
      <c r="D34" s="297"/>
      <c r="E34" s="279"/>
      <c r="F34" s="279"/>
      <c r="G34" s="279"/>
      <c r="H34" s="279"/>
      <c r="I34" s="279"/>
      <c r="J34" s="279"/>
      <c r="K34" s="279"/>
      <c r="L34" s="279"/>
      <c r="M34" s="279"/>
      <c r="N34" s="279"/>
      <c r="O34" s="47"/>
    </row>
    <row r="35" spans="2:15" ht="15.75" x14ac:dyDescent="0.2">
      <c r="B35" s="264" t="s">
        <v>120</v>
      </c>
      <c r="C35" s="265"/>
      <c r="D35" s="157"/>
      <c r="E35" s="158">
        <f>'Detail General Fund Transfers'!E171</f>
        <v>0</v>
      </c>
      <c r="F35" s="158">
        <f>'Detail General Fund Transfers'!F171</f>
        <v>0</v>
      </c>
      <c r="G35" s="158">
        <f>'Detail General Fund Transfers'!G171</f>
        <v>0</v>
      </c>
      <c r="H35" s="158">
        <f>'Detail General Fund Transfers'!H171</f>
        <v>0</v>
      </c>
      <c r="I35" s="158">
        <f>'Detail General Fund Transfers'!I171</f>
        <v>0</v>
      </c>
      <c r="J35" s="158">
        <f>'Detail General Fund Transfers'!J171</f>
        <v>0</v>
      </c>
      <c r="K35" s="158">
        <f>'Detail General Fund Transfers'!K171</f>
        <v>0</v>
      </c>
      <c r="L35" s="158">
        <f>'Detail General Fund Transfers'!L171</f>
        <v>0</v>
      </c>
      <c r="M35" s="158">
        <f>'Detail General Fund Transfers'!M171</f>
        <v>0</v>
      </c>
      <c r="N35" s="159">
        <f>'Detail General Fund Transfers'!N171</f>
        <v>0</v>
      </c>
      <c r="O35" s="46"/>
    </row>
    <row r="36" spans="2:15" ht="15.75" x14ac:dyDescent="0.2">
      <c r="B36" s="260" t="s">
        <v>121</v>
      </c>
      <c r="C36" s="261"/>
      <c r="D36" s="155"/>
      <c r="E36" s="156">
        <f>'Detail Other Transfers'!E171</f>
        <v>0</v>
      </c>
      <c r="F36" s="156">
        <f>'Detail Other Transfers'!F171</f>
        <v>0</v>
      </c>
      <c r="G36" s="156">
        <f>'Detail Other Transfers'!G171</f>
        <v>0</v>
      </c>
      <c r="H36" s="156">
        <f>'Detail Other Transfers'!H171</f>
        <v>0</v>
      </c>
      <c r="I36" s="156">
        <f>'Detail Other Transfers'!I171</f>
        <v>0</v>
      </c>
      <c r="J36" s="156">
        <f>'Detail Other Transfers'!J171</f>
        <v>0</v>
      </c>
      <c r="K36" s="156">
        <f>'Detail Other Transfers'!K171</f>
        <v>0</v>
      </c>
      <c r="L36" s="156">
        <f>'Detail Other Transfers'!L171</f>
        <v>0</v>
      </c>
      <c r="M36" s="156">
        <f>'Detail Other Transfers'!M171</f>
        <v>0</v>
      </c>
      <c r="N36" s="160">
        <f>'Detail Other Transfers'!N171</f>
        <v>0</v>
      </c>
      <c r="O36" s="46"/>
    </row>
    <row r="37" spans="2:15" ht="15.75" x14ac:dyDescent="0.2">
      <c r="B37" s="260" t="s">
        <v>124</v>
      </c>
      <c r="C37" s="261"/>
      <c r="D37" s="155"/>
      <c r="E37" s="156">
        <f>'Detail Federal Funds'!E171</f>
        <v>0</v>
      </c>
      <c r="F37" s="156">
        <f>'Detail Federal Funds'!F171</f>
        <v>0</v>
      </c>
      <c r="G37" s="156">
        <f>'Detail Federal Funds'!G171</f>
        <v>0</v>
      </c>
      <c r="H37" s="156">
        <f>'Detail Federal Funds'!H171</f>
        <v>0</v>
      </c>
      <c r="I37" s="156">
        <f>'Detail Federal Funds'!I171</f>
        <v>0</v>
      </c>
      <c r="J37" s="156">
        <f>'Detail Federal Funds'!J171</f>
        <v>0</v>
      </c>
      <c r="K37" s="156">
        <f>'Detail Federal Funds'!K171</f>
        <v>0</v>
      </c>
      <c r="L37" s="156">
        <f>'Detail Federal Funds'!L171</f>
        <v>0</v>
      </c>
      <c r="M37" s="156">
        <f>'Detail Federal Funds'!M171</f>
        <v>0</v>
      </c>
      <c r="N37" s="160">
        <f>'Detail Federal Funds'!N171</f>
        <v>0</v>
      </c>
      <c r="O37" s="46"/>
    </row>
    <row r="38" spans="2:15" ht="15.75" x14ac:dyDescent="0.2">
      <c r="B38" s="260" t="s">
        <v>122</v>
      </c>
      <c r="C38" s="261"/>
      <c r="D38" s="155"/>
      <c r="E38" s="156">
        <f>'Detail Other Revenue'!E171</f>
        <v>0</v>
      </c>
      <c r="F38" s="156">
        <f>'Detail Other Revenue'!F171</f>
        <v>0</v>
      </c>
      <c r="G38" s="156">
        <f>'Detail Other Revenue'!G171</f>
        <v>0</v>
      </c>
      <c r="H38" s="156">
        <f>'Detail Other Revenue'!H171</f>
        <v>0</v>
      </c>
      <c r="I38" s="156">
        <f>'Detail Other Revenue'!I171</f>
        <v>0</v>
      </c>
      <c r="J38" s="156">
        <f>'Detail Other Revenue'!J171</f>
        <v>0</v>
      </c>
      <c r="K38" s="156">
        <f>'Detail Other Revenue'!K171</f>
        <v>0</v>
      </c>
      <c r="L38" s="156">
        <f>'Detail Other Revenue'!L171</f>
        <v>0</v>
      </c>
      <c r="M38" s="156">
        <f>'Detail Other Revenue'!M171</f>
        <v>0</v>
      </c>
      <c r="N38" s="160">
        <f>'Detail Other Revenue'!N171</f>
        <v>0</v>
      </c>
      <c r="O38" s="46"/>
    </row>
    <row r="39" spans="2:15" ht="16.5" thickBot="1" x14ac:dyDescent="0.25">
      <c r="B39" s="262" t="s">
        <v>123</v>
      </c>
      <c r="C39" s="263"/>
      <c r="D39" s="161"/>
      <c r="E39" s="162">
        <f>'Detail Fund Balance'!E171</f>
        <v>0</v>
      </c>
      <c r="F39" s="162">
        <f>'Detail Fund Balance'!F171</f>
        <v>0</v>
      </c>
      <c r="G39" s="162">
        <f>'Detail Fund Balance'!G171</f>
        <v>0</v>
      </c>
      <c r="H39" s="162">
        <f>'Detail Fund Balance'!H171</f>
        <v>0</v>
      </c>
      <c r="I39" s="162">
        <f>'Detail Fund Balance'!I171</f>
        <v>0</v>
      </c>
      <c r="J39" s="162">
        <f>'Detail Fund Balance'!J171</f>
        <v>0</v>
      </c>
      <c r="K39" s="162">
        <f>'Detail Fund Balance'!K171</f>
        <v>0</v>
      </c>
      <c r="L39" s="162">
        <f>'Detail Fund Balance'!L171</f>
        <v>0</v>
      </c>
      <c r="M39" s="162">
        <f>'Detail Fund Balance'!M171</f>
        <v>0</v>
      </c>
      <c r="N39" s="163">
        <f>'Detail Fund Balance'!N171</f>
        <v>0</v>
      </c>
      <c r="O39" s="46"/>
    </row>
    <row r="40" spans="2:15" x14ac:dyDescent="0.2">
      <c r="B40" s="269" t="s">
        <v>94</v>
      </c>
      <c r="C40" s="270"/>
      <c r="D40" s="273">
        <v>500</v>
      </c>
      <c r="E40" s="284">
        <f>SUM(E44:E48)</f>
        <v>0</v>
      </c>
      <c r="F40" s="284">
        <f t="shared" ref="F40:N40" si="3">SUM(F44:F48)</f>
        <v>0</v>
      </c>
      <c r="G40" s="284">
        <f t="shared" si="3"/>
        <v>0</v>
      </c>
      <c r="H40" s="284">
        <f t="shared" si="3"/>
        <v>0</v>
      </c>
      <c r="I40" s="284">
        <f t="shared" si="3"/>
        <v>0</v>
      </c>
      <c r="J40" s="284">
        <f t="shared" si="3"/>
        <v>0</v>
      </c>
      <c r="K40" s="284">
        <f t="shared" si="3"/>
        <v>0</v>
      </c>
      <c r="L40" s="284">
        <f t="shared" si="3"/>
        <v>0</v>
      </c>
      <c r="M40" s="284">
        <f t="shared" si="3"/>
        <v>0</v>
      </c>
      <c r="N40" s="284">
        <f t="shared" si="3"/>
        <v>0</v>
      </c>
      <c r="O40" s="46"/>
    </row>
    <row r="41" spans="2:15" ht="15.75" x14ac:dyDescent="0.25">
      <c r="B41" s="271" t="s">
        <v>33</v>
      </c>
      <c r="C41" s="272"/>
      <c r="D41" s="274">
        <v>500</v>
      </c>
      <c r="E41" s="278">
        <f>'Detail General Fund Transfers'!H180</f>
        <v>0</v>
      </c>
      <c r="F41" s="278">
        <f>'Detail General Fund Transfers'!I180</f>
        <v>0</v>
      </c>
      <c r="G41" s="278">
        <f>'Detail General Fund Transfers'!J180</f>
        <v>0</v>
      </c>
      <c r="H41" s="278">
        <f>'Detail General Fund Transfers'!K180</f>
        <v>0</v>
      </c>
      <c r="I41" s="278">
        <f>'Detail General Fund Transfers'!L180</f>
        <v>0</v>
      </c>
      <c r="J41" s="278">
        <f>'Detail General Fund Transfers'!M180</f>
        <v>0</v>
      </c>
      <c r="K41" s="278">
        <f>'Detail General Fund Transfers'!N180</f>
        <v>0</v>
      </c>
      <c r="L41" s="278">
        <f>'Detail General Fund Transfers'!O180</f>
        <v>0</v>
      </c>
      <c r="M41" s="278">
        <f>'Detail General Fund Transfers'!P180</f>
        <v>0</v>
      </c>
      <c r="N41" s="278">
        <f>'Detail General Fund Transfers'!Q180</f>
        <v>0</v>
      </c>
      <c r="O41" s="47"/>
    </row>
    <row r="42" spans="2:15" x14ac:dyDescent="0.2">
      <c r="B42" s="271"/>
      <c r="C42" s="272"/>
      <c r="D42" s="274"/>
      <c r="E42" s="278"/>
      <c r="F42" s="278"/>
      <c r="G42" s="278"/>
      <c r="H42" s="278"/>
      <c r="I42" s="278"/>
      <c r="J42" s="278"/>
      <c r="K42" s="278"/>
      <c r="L42" s="278"/>
      <c r="M42" s="278"/>
      <c r="N42" s="278"/>
      <c r="O42" s="46"/>
    </row>
    <row r="43" spans="2:15" ht="15.75" thickBot="1" x14ac:dyDescent="0.25">
      <c r="B43" s="298"/>
      <c r="C43" s="299"/>
      <c r="D43" s="297"/>
      <c r="E43" s="279"/>
      <c r="F43" s="279"/>
      <c r="G43" s="279"/>
      <c r="H43" s="279"/>
      <c r="I43" s="279"/>
      <c r="J43" s="279"/>
      <c r="K43" s="279"/>
      <c r="L43" s="279"/>
      <c r="M43" s="279"/>
      <c r="N43" s="279"/>
      <c r="O43" s="46"/>
    </row>
    <row r="44" spans="2:15" ht="15.75" x14ac:dyDescent="0.2">
      <c r="B44" s="264" t="s">
        <v>120</v>
      </c>
      <c r="C44" s="265"/>
      <c r="D44" s="157"/>
      <c r="E44" s="158">
        <f>'Detail General Fund Transfers'!E179</f>
        <v>0</v>
      </c>
      <c r="F44" s="158">
        <f>'Detail General Fund Transfers'!F179</f>
        <v>0</v>
      </c>
      <c r="G44" s="158">
        <f>'Detail General Fund Transfers'!G179</f>
        <v>0</v>
      </c>
      <c r="H44" s="158">
        <f>'Detail General Fund Transfers'!H179</f>
        <v>0</v>
      </c>
      <c r="I44" s="158">
        <f>'Detail General Fund Transfers'!I179</f>
        <v>0</v>
      </c>
      <c r="J44" s="158">
        <f>'Detail General Fund Transfers'!J179</f>
        <v>0</v>
      </c>
      <c r="K44" s="158">
        <f>'Detail General Fund Transfers'!K179</f>
        <v>0</v>
      </c>
      <c r="L44" s="158">
        <f>'Detail General Fund Transfers'!L179</f>
        <v>0</v>
      </c>
      <c r="M44" s="158">
        <f>'Detail General Fund Transfers'!M179</f>
        <v>0</v>
      </c>
      <c r="N44" s="159">
        <f>'Detail General Fund Transfers'!N179</f>
        <v>0</v>
      </c>
      <c r="O44" s="46"/>
    </row>
    <row r="45" spans="2:15" ht="15.75" x14ac:dyDescent="0.2">
      <c r="B45" s="260" t="s">
        <v>121</v>
      </c>
      <c r="C45" s="261"/>
      <c r="D45" s="155"/>
      <c r="E45" s="156">
        <f>'Detail Other Transfers'!E179</f>
        <v>0</v>
      </c>
      <c r="F45" s="156">
        <f>'Detail Other Transfers'!F179</f>
        <v>0</v>
      </c>
      <c r="G45" s="156">
        <f>'Detail Other Transfers'!G179</f>
        <v>0</v>
      </c>
      <c r="H45" s="156">
        <f>'Detail Other Transfers'!H179</f>
        <v>0</v>
      </c>
      <c r="I45" s="156">
        <f>'Detail Other Transfers'!I179</f>
        <v>0</v>
      </c>
      <c r="J45" s="156">
        <f>'Detail Other Transfers'!J179</f>
        <v>0</v>
      </c>
      <c r="K45" s="156">
        <f>'Detail Other Transfers'!K179</f>
        <v>0</v>
      </c>
      <c r="L45" s="156">
        <f>'Detail Other Transfers'!L179</f>
        <v>0</v>
      </c>
      <c r="M45" s="156">
        <f>'Detail Other Transfers'!M179</f>
        <v>0</v>
      </c>
      <c r="N45" s="160">
        <f>'Detail Other Transfers'!N179</f>
        <v>0</v>
      </c>
      <c r="O45" s="46"/>
    </row>
    <row r="46" spans="2:15" ht="15.75" x14ac:dyDescent="0.2">
      <c r="B46" s="260" t="s">
        <v>124</v>
      </c>
      <c r="C46" s="261"/>
      <c r="D46" s="155"/>
      <c r="E46" s="156">
        <f>'Detail Federal Funds'!E179</f>
        <v>0</v>
      </c>
      <c r="F46" s="156">
        <f>'Detail Federal Funds'!F179</f>
        <v>0</v>
      </c>
      <c r="G46" s="156">
        <f>'Detail Federal Funds'!G179</f>
        <v>0</v>
      </c>
      <c r="H46" s="156">
        <f>'Detail Federal Funds'!H179</f>
        <v>0</v>
      </c>
      <c r="I46" s="156">
        <f>'Detail Federal Funds'!I179</f>
        <v>0</v>
      </c>
      <c r="J46" s="156">
        <f>'Detail Federal Funds'!J179</f>
        <v>0</v>
      </c>
      <c r="K46" s="156">
        <f>'Detail Federal Funds'!K179</f>
        <v>0</v>
      </c>
      <c r="L46" s="156">
        <f>'Detail Federal Funds'!L179</f>
        <v>0</v>
      </c>
      <c r="M46" s="156">
        <f>'Detail Federal Funds'!M179</f>
        <v>0</v>
      </c>
      <c r="N46" s="160">
        <f>'Detail Federal Funds'!N179</f>
        <v>0</v>
      </c>
      <c r="O46" s="46"/>
    </row>
    <row r="47" spans="2:15" ht="15.75" x14ac:dyDescent="0.2">
      <c r="B47" s="260" t="s">
        <v>122</v>
      </c>
      <c r="C47" s="261"/>
      <c r="D47" s="155"/>
      <c r="E47" s="156">
        <f>'Detail Other Revenue'!E179</f>
        <v>0</v>
      </c>
      <c r="F47" s="156">
        <f>'Detail Other Revenue'!F179</f>
        <v>0</v>
      </c>
      <c r="G47" s="156">
        <f>'Detail Other Revenue'!G179</f>
        <v>0</v>
      </c>
      <c r="H47" s="156">
        <f>'Detail Other Revenue'!H179</f>
        <v>0</v>
      </c>
      <c r="I47" s="156">
        <f>'Detail Other Revenue'!I179</f>
        <v>0</v>
      </c>
      <c r="J47" s="156">
        <f>'Detail Other Revenue'!J179</f>
        <v>0</v>
      </c>
      <c r="K47" s="156">
        <f>'Detail Other Revenue'!K179</f>
        <v>0</v>
      </c>
      <c r="L47" s="156">
        <f>'Detail Other Revenue'!L179</f>
        <v>0</v>
      </c>
      <c r="M47" s="156">
        <f>'Detail Other Revenue'!M179</f>
        <v>0</v>
      </c>
      <c r="N47" s="160">
        <f>'Detail Other Revenue'!N179</f>
        <v>0</v>
      </c>
      <c r="O47" s="46"/>
    </row>
    <row r="48" spans="2:15" ht="16.5" thickBot="1" x14ac:dyDescent="0.25">
      <c r="B48" s="262" t="s">
        <v>123</v>
      </c>
      <c r="C48" s="263"/>
      <c r="D48" s="161"/>
      <c r="E48" s="162">
        <f>'Detail Fund Balance'!E179</f>
        <v>0</v>
      </c>
      <c r="F48" s="162">
        <f>'Detail Fund Balance'!F179</f>
        <v>0</v>
      </c>
      <c r="G48" s="162">
        <f>'Detail Fund Balance'!G179</f>
        <v>0</v>
      </c>
      <c r="H48" s="162">
        <f>'Detail Fund Balance'!H179</f>
        <v>0</v>
      </c>
      <c r="I48" s="162">
        <f>'Detail Fund Balance'!I179</f>
        <v>0</v>
      </c>
      <c r="J48" s="162">
        <f>'Detail Fund Balance'!J179</f>
        <v>0</v>
      </c>
      <c r="K48" s="162">
        <f>'Detail Fund Balance'!K179</f>
        <v>0</v>
      </c>
      <c r="L48" s="162">
        <f>'Detail Fund Balance'!L179</f>
        <v>0</v>
      </c>
      <c r="M48" s="162">
        <f>'Detail Fund Balance'!M179</f>
        <v>0</v>
      </c>
      <c r="N48" s="163">
        <f>'Detail Fund Balance'!N179</f>
        <v>0</v>
      </c>
      <c r="O48" s="46"/>
    </row>
    <row r="49" spans="2:15" ht="16.149999999999999" customHeight="1" x14ac:dyDescent="0.2">
      <c r="B49" s="315" t="s">
        <v>13</v>
      </c>
      <c r="C49" s="316"/>
      <c r="D49" s="294"/>
      <c r="E49" s="292">
        <f>SUM(E13,E22,E31,E40)</f>
        <v>0</v>
      </c>
      <c r="F49" s="292">
        <f t="shared" ref="F49:N49" si="4">SUM(F13,F22,F31,F40)</f>
        <v>0</v>
      </c>
      <c r="G49" s="292">
        <f t="shared" si="4"/>
        <v>0</v>
      </c>
      <c r="H49" s="292">
        <f t="shared" si="4"/>
        <v>0</v>
      </c>
      <c r="I49" s="292">
        <f t="shared" si="4"/>
        <v>0</v>
      </c>
      <c r="J49" s="292">
        <f t="shared" si="4"/>
        <v>0</v>
      </c>
      <c r="K49" s="292">
        <f t="shared" si="4"/>
        <v>0</v>
      </c>
      <c r="L49" s="292">
        <f t="shared" si="4"/>
        <v>0</v>
      </c>
      <c r="M49" s="292">
        <f t="shared" si="4"/>
        <v>0</v>
      </c>
      <c r="N49" s="292">
        <f t="shared" si="4"/>
        <v>0</v>
      </c>
      <c r="O49" s="46"/>
    </row>
    <row r="50" spans="2:15" ht="15.6" customHeight="1" thickBot="1" x14ac:dyDescent="0.25">
      <c r="B50" s="317"/>
      <c r="C50" s="318"/>
      <c r="D50" s="295"/>
      <c r="E50" s="293"/>
      <c r="F50" s="293"/>
      <c r="G50" s="293"/>
      <c r="H50" s="293"/>
      <c r="I50" s="293"/>
      <c r="J50" s="293"/>
      <c r="K50" s="293"/>
      <c r="L50" s="293"/>
      <c r="M50" s="293"/>
      <c r="N50" s="293"/>
      <c r="O50" s="46"/>
    </row>
    <row r="51" spans="2:15" ht="15.75" x14ac:dyDescent="0.2">
      <c r="B51" s="307" t="s">
        <v>129</v>
      </c>
      <c r="C51" s="308"/>
      <c r="D51" s="157"/>
      <c r="E51" s="164">
        <f>SUM(E44,E35,E26,E17)</f>
        <v>0</v>
      </c>
      <c r="F51" s="164">
        <f t="shared" ref="F51:N51" si="5">SUM(F44,F35,F26,F17)</f>
        <v>0</v>
      </c>
      <c r="G51" s="164">
        <f t="shared" si="5"/>
        <v>0</v>
      </c>
      <c r="H51" s="164">
        <f t="shared" si="5"/>
        <v>0</v>
      </c>
      <c r="I51" s="164">
        <f t="shared" si="5"/>
        <v>0</v>
      </c>
      <c r="J51" s="164">
        <f t="shared" si="5"/>
        <v>0</v>
      </c>
      <c r="K51" s="164">
        <f t="shared" si="5"/>
        <v>0</v>
      </c>
      <c r="L51" s="164">
        <f t="shared" si="5"/>
        <v>0</v>
      </c>
      <c r="M51" s="164">
        <f t="shared" si="5"/>
        <v>0</v>
      </c>
      <c r="N51" s="165">
        <f t="shared" si="5"/>
        <v>0</v>
      </c>
      <c r="O51" s="46"/>
    </row>
    <row r="52" spans="2:15" ht="15.75" x14ac:dyDescent="0.2">
      <c r="B52" s="309" t="s">
        <v>130</v>
      </c>
      <c r="C52" s="310"/>
      <c r="D52" s="155"/>
      <c r="E52" s="166">
        <f t="shared" ref="E52:N55" si="6">SUM(E45,E36,E27,E18)</f>
        <v>0</v>
      </c>
      <c r="F52" s="166">
        <f t="shared" si="6"/>
        <v>0</v>
      </c>
      <c r="G52" s="166">
        <f t="shared" si="6"/>
        <v>0</v>
      </c>
      <c r="H52" s="166">
        <f t="shared" si="6"/>
        <v>0</v>
      </c>
      <c r="I52" s="166">
        <f t="shared" si="6"/>
        <v>0</v>
      </c>
      <c r="J52" s="166">
        <f t="shared" si="6"/>
        <v>0</v>
      </c>
      <c r="K52" s="166">
        <f t="shared" si="6"/>
        <v>0</v>
      </c>
      <c r="L52" s="166">
        <f t="shared" si="6"/>
        <v>0</v>
      </c>
      <c r="M52" s="166">
        <f t="shared" si="6"/>
        <v>0</v>
      </c>
      <c r="N52" s="167">
        <f t="shared" si="6"/>
        <v>0</v>
      </c>
      <c r="O52" s="46"/>
    </row>
    <row r="53" spans="2:15" ht="15.75" x14ac:dyDescent="0.2">
      <c r="B53" s="309" t="s">
        <v>131</v>
      </c>
      <c r="C53" s="310"/>
      <c r="D53" s="155"/>
      <c r="E53" s="166">
        <f t="shared" si="6"/>
        <v>0</v>
      </c>
      <c r="F53" s="166">
        <f t="shared" si="6"/>
        <v>0</v>
      </c>
      <c r="G53" s="166">
        <f t="shared" si="6"/>
        <v>0</v>
      </c>
      <c r="H53" s="166">
        <f t="shared" si="6"/>
        <v>0</v>
      </c>
      <c r="I53" s="166">
        <f t="shared" si="6"/>
        <v>0</v>
      </c>
      <c r="J53" s="166">
        <f t="shared" si="6"/>
        <v>0</v>
      </c>
      <c r="K53" s="166">
        <f t="shared" si="6"/>
        <v>0</v>
      </c>
      <c r="L53" s="166">
        <f t="shared" si="6"/>
        <v>0</v>
      </c>
      <c r="M53" s="166">
        <f t="shared" si="6"/>
        <v>0</v>
      </c>
      <c r="N53" s="167">
        <f t="shared" si="6"/>
        <v>0</v>
      </c>
      <c r="O53" s="46"/>
    </row>
    <row r="54" spans="2:15" ht="15.75" x14ac:dyDescent="0.2">
      <c r="B54" s="309" t="s">
        <v>132</v>
      </c>
      <c r="C54" s="310"/>
      <c r="D54" s="155"/>
      <c r="E54" s="166">
        <f t="shared" si="6"/>
        <v>0</v>
      </c>
      <c r="F54" s="166">
        <f t="shared" si="6"/>
        <v>0</v>
      </c>
      <c r="G54" s="166">
        <f t="shared" si="6"/>
        <v>0</v>
      </c>
      <c r="H54" s="166">
        <f t="shared" si="6"/>
        <v>0</v>
      </c>
      <c r="I54" s="166">
        <f t="shared" si="6"/>
        <v>0</v>
      </c>
      <c r="J54" s="166">
        <f t="shared" si="6"/>
        <v>0</v>
      </c>
      <c r="K54" s="166">
        <f t="shared" si="6"/>
        <v>0</v>
      </c>
      <c r="L54" s="166">
        <f t="shared" si="6"/>
        <v>0</v>
      </c>
      <c r="M54" s="166">
        <f t="shared" si="6"/>
        <v>0</v>
      </c>
      <c r="N54" s="167">
        <f t="shared" si="6"/>
        <v>0</v>
      </c>
      <c r="O54" s="46"/>
    </row>
    <row r="55" spans="2:15" ht="16.5" thickBot="1" x14ac:dyDescent="0.25">
      <c r="B55" s="311" t="s">
        <v>133</v>
      </c>
      <c r="C55" s="312"/>
      <c r="D55" s="161"/>
      <c r="E55" s="168">
        <f t="shared" si="6"/>
        <v>0</v>
      </c>
      <c r="F55" s="168">
        <f t="shared" si="6"/>
        <v>0</v>
      </c>
      <c r="G55" s="168">
        <f t="shared" si="6"/>
        <v>0</v>
      </c>
      <c r="H55" s="168">
        <f t="shared" si="6"/>
        <v>0</v>
      </c>
      <c r="I55" s="168">
        <f t="shared" si="6"/>
        <v>0</v>
      </c>
      <c r="J55" s="168">
        <f t="shared" si="6"/>
        <v>0</v>
      </c>
      <c r="K55" s="168">
        <f t="shared" si="6"/>
        <v>0</v>
      </c>
      <c r="L55" s="168">
        <f t="shared" si="6"/>
        <v>0</v>
      </c>
      <c r="M55" s="168">
        <f t="shared" si="6"/>
        <v>0</v>
      </c>
      <c r="N55" s="169">
        <f t="shared" si="6"/>
        <v>0</v>
      </c>
      <c r="O55" s="46"/>
    </row>
    <row r="56" spans="2:15" ht="15.75" x14ac:dyDescent="0.25">
      <c r="B56" s="48"/>
      <c r="C56" s="48"/>
      <c r="D56" s="8"/>
      <c r="E56" s="6"/>
      <c r="F56" s="7"/>
      <c r="G56" s="7"/>
      <c r="H56" s="7"/>
      <c r="I56" s="7"/>
      <c r="J56" s="7"/>
      <c r="K56" s="7"/>
      <c r="L56" s="7"/>
      <c r="M56" s="7"/>
      <c r="N56" s="7"/>
      <c r="O56" s="46"/>
    </row>
    <row r="57" spans="2:15" ht="21" x14ac:dyDescent="0.25">
      <c r="B57" s="152">
        <v>1</v>
      </c>
      <c r="C57" s="314" t="s">
        <v>114</v>
      </c>
      <c r="D57" s="314"/>
      <c r="E57" s="314"/>
      <c r="F57" s="314"/>
      <c r="G57" s="314"/>
      <c r="H57" s="314"/>
      <c r="I57" s="314"/>
      <c r="J57" s="314"/>
      <c r="K57" s="314"/>
      <c r="L57" s="314"/>
      <c r="M57" s="314"/>
      <c r="N57" s="314"/>
      <c r="O57" s="46"/>
    </row>
    <row r="58" spans="2:15" ht="18" customHeight="1" x14ac:dyDescent="0.25">
      <c r="B58" s="152">
        <v>2</v>
      </c>
      <c r="C58" s="313" t="s">
        <v>128</v>
      </c>
      <c r="D58" s="313"/>
      <c r="E58" s="313"/>
      <c r="F58" s="313"/>
      <c r="G58" s="313"/>
      <c r="H58" s="313"/>
      <c r="I58" s="313"/>
      <c r="J58" s="313"/>
      <c r="K58" s="313"/>
      <c r="L58" s="313"/>
      <c r="M58" s="313"/>
      <c r="N58" s="313"/>
      <c r="O58" s="46"/>
    </row>
    <row r="59" spans="2:15" ht="15.6" customHeight="1" x14ac:dyDescent="0.25">
      <c r="B59" s="48"/>
      <c r="C59" s="313"/>
      <c r="D59" s="313"/>
      <c r="E59" s="313"/>
      <c r="F59" s="313"/>
      <c r="G59" s="313"/>
      <c r="H59" s="313"/>
      <c r="I59" s="313"/>
      <c r="J59" s="313"/>
      <c r="K59" s="313"/>
      <c r="L59" s="313"/>
      <c r="M59" s="313"/>
      <c r="N59" s="313"/>
      <c r="O59" s="46"/>
    </row>
    <row r="60" spans="2:15" x14ac:dyDescent="0.2">
      <c r="B60" s="18" t="s">
        <v>0</v>
      </c>
      <c r="C60" s="18"/>
      <c r="E60" s="49"/>
      <c r="F60" s="49"/>
      <c r="G60" s="49"/>
      <c r="H60" s="49"/>
      <c r="I60" s="50"/>
      <c r="J60" s="49"/>
      <c r="K60" s="49"/>
      <c r="L60" s="49"/>
      <c r="M60" s="49"/>
      <c r="N60" s="49"/>
    </row>
    <row r="61" spans="2:15" x14ac:dyDescent="0.2">
      <c r="B61" s="141" t="s">
        <v>23</v>
      </c>
      <c r="C61" s="286"/>
      <c r="D61" s="286"/>
      <c r="E61" s="286"/>
      <c r="F61" s="286"/>
      <c r="G61" s="286"/>
      <c r="H61" s="286"/>
      <c r="I61" s="286"/>
      <c r="J61" s="286"/>
      <c r="K61" s="286"/>
      <c r="L61" s="286"/>
      <c r="M61" s="286"/>
      <c r="N61" s="287"/>
    </row>
    <row r="62" spans="2:15" ht="15.6" customHeight="1" x14ac:dyDescent="0.2">
      <c r="B62" s="140"/>
      <c r="C62" s="288"/>
      <c r="D62" s="288"/>
      <c r="E62" s="288"/>
      <c r="F62" s="288"/>
      <c r="G62" s="288"/>
      <c r="H62" s="288"/>
      <c r="I62" s="288"/>
      <c r="J62" s="288"/>
      <c r="K62" s="288"/>
      <c r="L62" s="288"/>
      <c r="M62" s="288"/>
      <c r="N62" s="289"/>
    </row>
    <row r="63" spans="2:15" ht="15.6" customHeight="1" x14ac:dyDescent="0.2">
      <c r="B63" s="63"/>
      <c r="C63" s="288"/>
      <c r="D63" s="288"/>
      <c r="E63" s="288"/>
      <c r="F63" s="288"/>
      <c r="G63" s="288"/>
      <c r="H63" s="288"/>
      <c r="I63" s="288"/>
      <c r="J63" s="288"/>
      <c r="K63" s="288"/>
      <c r="L63" s="288"/>
      <c r="M63" s="288"/>
      <c r="N63" s="289"/>
    </row>
    <row r="64" spans="2:15" ht="15.6" customHeight="1" x14ac:dyDescent="0.2">
      <c r="B64" s="63"/>
      <c r="C64" s="288"/>
      <c r="D64" s="288"/>
      <c r="E64" s="288"/>
      <c r="F64" s="288"/>
      <c r="G64" s="288"/>
      <c r="H64" s="288"/>
      <c r="I64" s="288"/>
      <c r="J64" s="288"/>
      <c r="K64" s="288"/>
      <c r="L64" s="288"/>
      <c r="M64" s="288"/>
      <c r="N64" s="289"/>
    </row>
    <row r="65" spans="1:14" ht="15.6" customHeight="1" x14ac:dyDescent="0.2">
      <c r="B65" s="63"/>
      <c r="C65" s="288"/>
      <c r="D65" s="288"/>
      <c r="E65" s="288"/>
      <c r="F65" s="288"/>
      <c r="G65" s="288"/>
      <c r="H65" s="288"/>
      <c r="I65" s="288"/>
      <c r="J65" s="288"/>
      <c r="K65" s="288"/>
      <c r="L65" s="288"/>
      <c r="M65" s="288"/>
      <c r="N65" s="289"/>
    </row>
    <row r="66" spans="1:14" ht="15.6" customHeight="1" x14ac:dyDescent="0.2">
      <c r="B66" s="63"/>
      <c r="C66" s="290"/>
      <c r="D66" s="290"/>
      <c r="E66" s="290"/>
      <c r="F66" s="290"/>
      <c r="G66" s="290"/>
      <c r="H66" s="290"/>
      <c r="I66" s="290"/>
      <c r="J66" s="290"/>
      <c r="K66" s="290"/>
      <c r="L66" s="290"/>
      <c r="M66" s="290"/>
      <c r="N66" s="291"/>
    </row>
    <row r="67" spans="1:14" ht="15.75" x14ac:dyDescent="0.25">
      <c r="B67" s="21"/>
      <c r="C67" s="21"/>
      <c r="D67" s="47"/>
      <c r="E67" s="47"/>
      <c r="F67" s="47"/>
      <c r="G67" s="47"/>
      <c r="H67" s="47"/>
      <c r="I67" s="47"/>
      <c r="J67" s="47"/>
      <c r="K67" s="47"/>
      <c r="L67" s="47"/>
      <c r="M67" s="47"/>
    </row>
    <row r="68" spans="1:14" x14ac:dyDescent="0.2">
      <c r="A68" s="63"/>
      <c r="B68" s="149" t="s">
        <v>112</v>
      </c>
      <c r="C68" s="280" t="str">
        <f>Cover!D22</f>
        <v>Full Name</v>
      </c>
      <c r="D68" s="281"/>
    </row>
    <row r="69" spans="1:14" x14ac:dyDescent="0.2">
      <c r="B69" s="150" t="s">
        <v>111</v>
      </c>
      <c r="C69" s="302" t="str">
        <f>Cover!D23</f>
        <v>xxx-xxx-xxxx</v>
      </c>
      <c r="D69" s="303"/>
    </row>
    <row r="70" spans="1:14" x14ac:dyDescent="0.2">
      <c r="B70" s="151" t="s">
        <v>113</v>
      </c>
      <c r="C70" s="282">
        <f ca="1">Cover!D24</f>
        <v>46182.581871759263</v>
      </c>
      <c r="D70" s="283"/>
    </row>
    <row r="71" spans="1:14" x14ac:dyDescent="0.2">
      <c r="M71" s="51"/>
    </row>
    <row r="72" spans="1:14" x14ac:dyDescent="0.2">
      <c r="M72" s="51"/>
      <c r="N72" s="52"/>
    </row>
  </sheetData>
  <mergeCells count="108">
    <mergeCell ref="B51:C51"/>
    <mergeCell ref="B52:C52"/>
    <mergeCell ref="B53:C53"/>
    <mergeCell ref="B54:C54"/>
    <mergeCell ref="B55:C55"/>
    <mergeCell ref="C58:N59"/>
    <mergeCell ref="C57:N57"/>
    <mergeCell ref="N40:N43"/>
    <mergeCell ref="E40:E43"/>
    <mergeCell ref="F40:F43"/>
    <mergeCell ref="G40:G43"/>
    <mergeCell ref="H40:H43"/>
    <mergeCell ref="I40:I43"/>
    <mergeCell ref="J40:J43"/>
    <mergeCell ref="K40:K43"/>
    <mergeCell ref="M40:M43"/>
    <mergeCell ref="N49:N50"/>
    <mergeCell ref="H49:H50"/>
    <mergeCell ref="I49:I50"/>
    <mergeCell ref="J49:J50"/>
    <mergeCell ref="K49:K50"/>
    <mergeCell ref="L49:L50"/>
    <mergeCell ref="M49:M50"/>
    <mergeCell ref="B49:C50"/>
    <mergeCell ref="F22:F25"/>
    <mergeCell ref="G22:G25"/>
    <mergeCell ref="H22:H25"/>
    <mergeCell ref="I22:I25"/>
    <mergeCell ref="J22:J25"/>
    <mergeCell ref="K22:K25"/>
    <mergeCell ref="J31:J34"/>
    <mergeCell ref="K31:K34"/>
    <mergeCell ref="L40:L43"/>
    <mergeCell ref="L31:L34"/>
    <mergeCell ref="F31:F34"/>
    <mergeCell ref="G31:G34"/>
    <mergeCell ref="I13:I16"/>
    <mergeCell ref="L13:L16"/>
    <mergeCell ref="M22:M25"/>
    <mergeCell ref="H31:H34"/>
    <mergeCell ref="I31:I34"/>
    <mergeCell ref="D31:D34"/>
    <mergeCell ref="D40:D43"/>
    <mergeCell ref="L22:L25"/>
    <mergeCell ref="N9:N12"/>
    <mergeCell ref="F13:F16"/>
    <mergeCell ref="G13:G16"/>
    <mergeCell ref="H13:H16"/>
    <mergeCell ref="J13:J16"/>
    <mergeCell ref="K13:K16"/>
    <mergeCell ref="M13:M16"/>
    <mergeCell ref="N13:N16"/>
    <mergeCell ref="I9:I12"/>
    <mergeCell ref="J9:J12"/>
    <mergeCell ref="K9:K12"/>
    <mergeCell ref="L9:L12"/>
    <mergeCell ref="M31:M34"/>
    <mergeCell ref="N31:N34"/>
    <mergeCell ref="N22:N25"/>
    <mergeCell ref="E31:E34"/>
    <mergeCell ref="E22:E25"/>
    <mergeCell ref="C68:D68"/>
    <mergeCell ref="C70:D70"/>
    <mergeCell ref="E13:E16"/>
    <mergeCell ref="F9:F12"/>
    <mergeCell ref="G9:G12"/>
    <mergeCell ref="H9:H12"/>
    <mergeCell ref="C61:N66"/>
    <mergeCell ref="G49:G50"/>
    <mergeCell ref="E49:E50"/>
    <mergeCell ref="F49:F50"/>
    <mergeCell ref="D49:D50"/>
    <mergeCell ref="E9:E12"/>
    <mergeCell ref="D9:D12"/>
    <mergeCell ref="B22:C25"/>
    <mergeCell ref="D22:D25"/>
    <mergeCell ref="B31:C34"/>
    <mergeCell ref="B40:C43"/>
    <mergeCell ref="B9:C12"/>
    <mergeCell ref="B17:C17"/>
    <mergeCell ref="B18:C18"/>
    <mergeCell ref="C69:D69"/>
    <mergeCell ref="B45:C45"/>
    <mergeCell ref="B46:C46"/>
    <mergeCell ref="B47:C47"/>
    <mergeCell ref="B48:C48"/>
    <mergeCell ref="B44:C44"/>
    <mergeCell ref="B39:C39"/>
    <mergeCell ref="M6:N6"/>
    <mergeCell ref="D2:M2"/>
    <mergeCell ref="D3:M3"/>
    <mergeCell ref="D4:M4"/>
    <mergeCell ref="D5:M5"/>
    <mergeCell ref="B13:C16"/>
    <mergeCell ref="D13:D16"/>
    <mergeCell ref="M9:M12"/>
    <mergeCell ref="B19:C19"/>
    <mergeCell ref="B20:C20"/>
    <mergeCell ref="B21:C21"/>
    <mergeCell ref="B26:C26"/>
    <mergeCell ref="B27:C27"/>
    <mergeCell ref="B28:C28"/>
    <mergeCell ref="B29:C29"/>
    <mergeCell ref="B30:C30"/>
    <mergeCell ref="B35:C35"/>
    <mergeCell ref="B36:C36"/>
    <mergeCell ref="B37:C37"/>
    <mergeCell ref="B38:C38"/>
  </mergeCells>
  <phoneticPr fontId="7" type="noConversion"/>
  <printOptions horizontalCentered="1"/>
  <pageMargins left="0.25" right="0.25" top="0.75" bottom="0.5" header="0.5" footer="0.5"/>
  <pageSetup scale="55" orientation="landscape" r:id="rId1"/>
  <headerFooter alignWithMargins="0">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15">
    <pageSetUpPr fitToPage="1"/>
  </sheetPr>
  <dimension ref="A2:P200"/>
  <sheetViews>
    <sheetView showGridLines="0" zoomScale="70" zoomScaleNormal="70" workbookViewId="0">
      <pane xSplit="4" ySplit="12" topLeftCell="E13" activePane="bottomRight" state="frozen"/>
      <selection pane="topRight" activeCell="E1" sqref="E1"/>
      <selection pane="bottomLeft" activeCell="A13" sqref="A13"/>
      <selection pane="bottomRight" activeCell="H58" sqref="H58"/>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1:16" ht="20.25" x14ac:dyDescent="0.3">
      <c r="B2" s="170" t="s">
        <v>134</v>
      </c>
      <c r="D2" s="8"/>
      <c r="E2" s="267" t="str">
        <f>+Cover!B6</f>
        <v>Business Unit Number and Agency Name</v>
      </c>
      <c r="F2" s="267"/>
      <c r="G2" s="267"/>
      <c r="H2" s="267"/>
      <c r="I2" s="267"/>
      <c r="J2" s="267"/>
      <c r="K2" s="267"/>
      <c r="L2" s="267"/>
      <c r="M2" s="267"/>
      <c r="N2" s="4">
        <f ca="1">NOW()</f>
        <v>46182.581871875002</v>
      </c>
      <c r="P2" s="100"/>
    </row>
    <row r="3" spans="1:16" ht="15.75" x14ac:dyDescent="0.25">
      <c r="D3" s="8"/>
      <c r="E3" s="267" t="str">
        <f>Cover!B20</f>
        <v>Based on NMS Budget Vs Actuals Report by Pcode dated MM/DD/YYYY</v>
      </c>
      <c r="F3" s="267"/>
      <c r="G3" s="267"/>
      <c r="H3" s="267"/>
      <c r="I3" s="267"/>
      <c r="J3" s="267"/>
      <c r="K3" s="267"/>
      <c r="L3" s="267"/>
      <c r="M3" s="267"/>
      <c r="N3" s="5">
        <f ca="1">NOW()</f>
        <v>46182.581871875002</v>
      </c>
      <c r="P3" s="100"/>
    </row>
    <row r="4" spans="1:16" ht="15.75" x14ac:dyDescent="0.25">
      <c r="D4" s="8"/>
      <c r="E4" s="268" t="str">
        <f>Cover!B7</f>
        <v>Pcode Number and Program Name</v>
      </c>
      <c r="F4" s="268"/>
      <c r="G4" s="268"/>
      <c r="H4" s="268"/>
      <c r="I4" s="268"/>
      <c r="J4" s="268"/>
      <c r="K4" s="268"/>
      <c r="L4" s="268"/>
      <c r="M4" s="268"/>
      <c r="P4" s="100"/>
    </row>
    <row r="5" spans="1:16" ht="15.75" x14ac:dyDescent="0.25">
      <c r="D5" s="8"/>
      <c r="E5" s="267" t="str">
        <f>Cover!B19</f>
        <v>FY27</v>
      </c>
      <c r="F5" s="267"/>
      <c r="G5" s="267"/>
      <c r="H5" s="267"/>
      <c r="I5" s="267"/>
      <c r="J5" s="267"/>
      <c r="K5" s="267"/>
      <c r="L5" s="267"/>
      <c r="M5" s="267"/>
      <c r="P5" s="100"/>
    </row>
    <row r="6" spans="1:16" ht="16.899999999999999" customHeight="1" thickBot="1" x14ac:dyDescent="0.25">
      <c r="K6" s="330" t="str">
        <f ca="1">CELL("filename")</f>
        <v>Q:\Simon\Projections\[FY27-Budget-Projections-Template 5.29.26.xlsx]Cover</v>
      </c>
      <c r="L6" s="330"/>
      <c r="M6" s="330"/>
      <c r="N6" s="330"/>
    </row>
    <row r="7" spans="1:16" ht="16.5" thickBot="1" x14ac:dyDescent="0.3">
      <c r="D7" s="8"/>
      <c r="E7" s="54" t="s">
        <v>1</v>
      </c>
      <c r="F7" s="55" t="s">
        <v>2</v>
      </c>
      <c r="G7" s="55" t="s">
        <v>3</v>
      </c>
      <c r="H7" s="55" t="s">
        <v>4</v>
      </c>
      <c r="I7" s="55" t="s">
        <v>5</v>
      </c>
      <c r="J7" s="55" t="s">
        <v>6</v>
      </c>
      <c r="K7" s="55" t="s">
        <v>7</v>
      </c>
      <c r="L7" s="55" t="s">
        <v>8</v>
      </c>
      <c r="M7" s="55" t="s">
        <v>9</v>
      </c>
      <c r="N7" s="56" t="s">
        <v>35</v>
      </c>
      <c r="P7" s="100"/>
    </row>
    <row r="8" spans="1: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1:16" ht="15.6" customHeight="1" x14ac:dyDescent="0.2">
      <c r="B9" s="300" t="s">
        <v>88</v>
      </c>
      <c r="C9" s="336"/>
      <c r="D9" s="328" t="s">
        <v>87</v>
      </c>
      <c r="E9" s="275" t="s">
        <v>80</v>
      </c>
      <c r="F9" s="275" t="s">
        <v>81</v>
      </c>
      <c r="G9" s="275" t="s">
        <v>82</v>
      </c>
      <c r="H9" s="275" t="s">
        <v>83</v>
      </c>
      <c r="I9" s="275" t="s">
        <v>89</v>
      </c>
      <c r="J9" s="275" t="s">
        <v>90</v>
      </c>
      <c r="K9" s="275" t="s">
        <v>84</v>
      </c>
      <c r="L9" s="275" t="s">
        <v>85</v>
      </c>
      <c r="M9" s="275" t="s">
        <v>105</v>
      </c>
      <c r="N9" s="304" t="s">
        <v>86</v>
      </c>
      <c r="P9" s="100"/>
    </row>
    <row r="10" spans="1:16" ht="16.149999999999999" customHeight="1" x14ac:dyDescent="0.2">
      <c r="B10" s="271"/>
      <c r="C10" s="337"/>
      <c r="D10" s="329"/>
      <c r="E10" s="276"/>
      <c r="F10" s="276"/>
      <c r="G10" s="276"/>
      <c r="H10" s="276"/>
      <c r="I10" s="276"/>
      <c r="J10" s="276"/>
      <c r="K10" s="276"/>
      <c r="L10" s="276"/>
      <c r="M10" s="276" t="s">
        <v>12</v>
      </c>
      <c r="N10" s="305"/>
    </row>
    <row r="11" spans="1:16" ht="16.149999999999999" customHeight="1" x14ac:dyDescent="0.2">
      <c r="B11" s="271"/>
      <c r="C11" s="337"/>
      <c r="D11" s="329"/>
      <c r="E11" s="276"/>
      <c r="F11" s="276"/>
      <c r="G11" s="276" t="s">
        <v>18</v>
      </c>
      <c r="H11" s="276" t="s">
        <v>14</v>
      </c>
      <c r="I11" s="276" t="s">
        <v>10</v>
      </c>
      <c r="J11" s="276" t="s">
        <v>11</v>
      </c>
      <c r="K11" s="276" t="s">
        <v>13</v>
      </c>
      <c r="L11" s="276" t="s">
        <v>63</v>
      </c>
      <c r="M11" s="276" t="s">
        <v>16</v>
      </c>
      <c r="N11" s="305" t="s">
        <v>17</v>
      </c>
      <c r="P11" s="100"/>
    </row>
    <row r="12" spans="1:16" ht="16.899999999999999" customHeight="1" x14ac:dyDescent="0.2">
      <c r="B12" s="271"/>
      <c r="C12" s="337"/>
      <c r="D12" s="329"/>
      <c r="E12" s="277"/>
      <c r="F12" s="277"/>
      <c r="G12" s="277" t="s">
        <v>61</v>
      </c>
      <c r="H12" s="277" t="s">
        <v>18</v>
      </c>
      <c r="I12" s="277" t="s">
        <v>15</v>
      </c>
      <c r="J12" s="277" t="str">
        <f>I12</f>
        <v>YR-TO-DATE</v>
      </c>
      <c r="K12" s="277" t="s">
        <v>62</v>
      </c>
      <c r="L12" s="277" t="s">
        <v>17</v>
      </c>
      <c r="M12" s="277" t="s">
        <v>79</v>
      </c>
      <c r="N12" s="306" t="s">
        <v>19</v>
      </c>
      <c r="P12" s="100"/>
    </row>
    <row r="13" spans="1:16" ht="15" customHeight="1" x14ac:dyDescent="0.2">
      <c r="B13" s="338"/>
      <c r="C13" s="339"/>
      <c r="D13" s="101"/>
      <c r="E13" s="102"/>
      <c r="F13" s="103"/>
      <c r="G13" s="103"/>
      <c r="H13" s="103"/>
      <c r="I13" s="103" t="s">
        <v>0</v>
      </c>
      <c r="J13" s="103"/>
      <c r="K13" s="103"/>
      <c r="L13" s="103"/>
      <c r="M13" s="103"/>
      <c r="N13" s="104"/>
      <c r="P13" s="100"/>
    </row>
    <row r="14" spans="1:16" ht="15.75" x14ac:dyDescent="0.25">
      <c r="A14" s="35"/>
      <c r="B14" s="319" t="s">
        <v>139</v>
      </c>
      <c r="C14" s="320"/>
      <c r="D14" s="227">
        <v>520100</v>
      </c>
      <c r="E14" s="123"/>
      <c r="F14" s="124"/>
      <c r="G14" s="124"/>
      <c r="H14" s="74">
        <f>SUM(F14:G14)</f>
        <v>0</v>
      </c>
      <c r="I14" s="124"/>
      <c r="J14" s="74">
        <v>0</v>
      </c>
      <c r="K14" s="68">
        <f>I14+J14</f>
        <v>0</v>
      </c>
      <c r="L14" s="68">
        <f>+H14-K14</f>
        <v>0</v>
      </c>
      <c r="M14" s="74">
        <f>'Salary Projections General Fund'!U14</f>
        <v>0</v>
      </c>
      <c r="N14" s="69">
        <f>+L14-M14</f>
        <v>0</v>
      </c>
      <c r="O14" s="107"/>
      <c r="P14" s="100"/>
    </row>
    <row r="15" spans="1:16" ht="15.75" x14ac:dyDescent="0.25">
      <c r="A15" s="35"/>
      <c r="B15" s="319" t="s">
        <v>44</v>
      </c>
      <c r="C15" s="320"/>
      <c r="D15" s="227">
        <v>520200</v>
      </c>
      <c r="E15" s="123"/>
      <c r="F15" s="124"/>
      <c r="G15" s="124"/>
      <c r="H15" s="74">
        <f t="shared" ref="H15:H30" si="0">SUM(F15:G15)</f>
        <v>0</v>
      </c>
      <c r="I15" s="124"/>
      <c r="J15" s="74">
        <v>0</v>
      </c>
      <c r="K15" s="68">
        <f t="shared" ref="K15:K30" si="1">I15+J15</f>
        <v>0</v>
      </c>
      <c r="L15" s="68">
        <f t="shared" ref="L15:L31" si="2">+H15-K15</f>
        <v>0</v>
      </c>
      <c r="M15" s="74">
        <f>'Salary Projections General Fund'!U15</f>
        <v>0</v>
      </c>
      <c r="N15" s="69">
        <f t="shared" ref="N15:N30" si="3">+L15-M15</f>
        <v>0</v>
      </c>
      <c r="O15" s="107"/>
      <c r="P15" s="100"/>
    </row>
    <row r="16" spans="1:16" ht="15.75" x14ac:dyDescent="0.25">
      <c r="A16" s="35"/>
      <c r="B16" s="319" t="s">
        <v>140</v>
      </c>
      <c r="C16" s="320"/>
      <c r="D16" s="227">
        <v>520300</v>
      </c>
      <c r="E16" s="123"/>
      <c r="F16" s="124"/>
      <c r="G16" s="124"/>
      <c r="H16" s="74">
        <f t="shared" si="0"/>
        <v>0</v>
      </c>
      <c r="I16" s="124"/>
      <c r="J16" s="74">
        <v>0</v>
      </c>
      <c r="K16" s="68">
        <f t="shared" si="1"/>
        <v>0</v>
      </c>
      <c r="L16" s="68">
        <f t="shared" si="2"/>
        <v>0</v>
      </c>
      <c r="M16" s="74">
        <f>'Salary Projections General Fund'!U16</f>
        <v>0</v>
      </c>
      <c r="N16" s="69">
        <f t="shared" si="3"/>
        <v>0</v>
      </c>
      <c r="O16" s="107"/>
      <c r="P16" s="100"/>
    </row>
    <row r="17" spans="1:15" ht="15.75" x14ac:dyDescent="0.25">
      <c r="A17" s="35"/>
      <c r="B17" s="319" t="s">
        <v>141</v>
      </c>
      <c r="C17" s="320"/>
      <c r="D17" s="227">
        <v>520400</v>
      </c>
      <c r="E17" s="123"/>
      <c r="F17" s="124"/>
      <c r="G17" s="124"/>
      <c r="H17" s="74">
        <f t="shared" si="0"/>
        <v>0</v>
      </c>
      <c r="I17" s="124"/>
      <c r="J17" s="74">
        <v>0</v>
      </c>
      <c r="K17" s="68">
        <f t="shared" si="1"/>
        <v>0</v>
      </c>
      <c r="L17" s="68">
        <f t="shared" si="2"/>
        <v>0</v>
      </c>
      <c r="M17" s="74">
        <f>'Salary Projections General Fund'!U17</f>
        <v>0</v>
      </c>
      <c r="N17" s="69">
        <f t="shared" si="3"/>
        <v>0</v>
      </c>
      <c r="O17" s="107"/>
    </row>
    <row r="18" spans="1:15" ht="15.75" x14ac:dyDescent="0.25">
      <c r="A18" s="35"/>
      <c r="B18" s="319" t="s">
        <v>142</v>
      </c>
      <c r="C18" s="320"/>
      <c r="D18" s="227">
        <v>520500</v>
      </c>
      <c r="E18" s="123"/>
      <c r="F18" s="124"/>
      <c r="G18" s="124"/>
      <c r="H18" s="74">
        <f t="shared" si="0"/>
        <v>0</v>
      </c>
      <c r="I18" s="124"/>
      <c r="J18" s="74">
        <v>0</v>
      </c>
      <c r="K18" s="68">
        <f t="shared" si="1"/>
        <v>0</v>
      </c>
      <c r="L18" s="68">
        <f t="shared" si="2"/>
        <v>0</v>
      </c>
      <c r="M18" s="74">
        <f>'Salary Projections General Fund'!U18</f>
        <v>0</v>
      </c>
      <c r="N18" s="69">
        <f t="shared" si="3"/>
        <v>0</v>
      </c>
      <c r="O18" s="107"/>
    </row>
    <row r="19" spans="1:15" ht="15.75" x14ac:dyDescent="0.25">
      <c r="A19" s="35"/>
      <c r="B19" s="319" t="s">
        <v>143</v>
      </c>
      <c r="C19" s="320"/>
      <c r="D19" s="227">
        <v>520600</v>
      </c>
      <c r="E19" s="123"/>
      <c r="F19" s="124"/>
      <c r="G19" s="124"/>
      <c r="H19" s="74">
        <f t="shared" si="0"/>
        <v>0</v>
      </c>
      <c r="I19" s="124"/>
      <c r="J19" s="74">
        <v>0</v>
      </c>
      <c r="K19" s="68">
        <f t="shared" si="1"/>
        <v>0</v>
      </c>
      <c r="L19" s="68">
        <f t="shared" si="2"/>
        <v>0</v>
      </c>
      <c r="M19" s="74">
        <f>'Salary Projections General Fund'!U19</f>
        <v>0</v>
      </c>
      <c r="N19" s="69">
        <f t="shared" si="3"/>
        <v>0</v>
      </c>
      <c r="O19" s="107"/>
    </row>
    <row r="20" spans="1:15" ht="15.75" x14ac:dyDescent="0.25">
      <c r="A20" s="35"/>
      <c r="B20" s="319" t="s">
        <v>144</v>
      </c>
      <c r="C20" s="320"/>
      <c r="D20" s="227">
        <v>520700</v>
      </c>
      <c r="E20" s="123"/>
      <c r="F20" s="124"/>
      <c r="G20" s="124"/>
      <c r="H20" s="74">
        <f t="shared" si="0"/>
        <v>0</v>
      </c>
      <c r="I20" s="124"/>
      <c r="J20" s="74">
        <v>0</v>
      </c>
      <c r="K20" s="68">
        <f t="shared" si="1"/>
        <v>0</v>
      </c>
      <c r="L20" s="68">
        <f t="shared" si="2"/>
        <v>0</v>
      </c>
      <c r="M20" s="74">
        <f>'Salary Projections General Fund'!U20+'Salary Projections General Fund'!U21</f>
        <v>0</v>
      </c>
      <c r="N20" s="69">
        <f t="shared" si="3"/>
        <v>0</v>
      </c>
      <c r="O20" s="107"/>
    </row>
    <row r="21" spans="1:15" ht="15.75" x14ac:dyDescent="0.25">
      <c r="A21" s="35"/>
      <c r="B21" s="319" t="s">
        <v>145</v>
      </c>
      <c r="C21" s="320"/>
      <c r="D21" s="227">
        <v>520800</v>
      </c>
      <c r="E21" s="123"/>
      <c r="F21" s="124"/>
      <c r="G21" s="124"/>
      <c r="H21" s="74">
        <f t="shared" si="0"/>
        <v>0</v>
      </c>
      <c r="I21" s="124"/>
      <c r="J21" s="74">
        <v>0</v>
      </c>
      <c r="K21" s="68">
        <f t="shared" si="1"/>
        <v>0</v>
      </c>
      <c r="L21" s="68">
        <f t="shared" si="2"/>
        <v>0</v>
      </c>
      <c r="M21" s="74">
        <f>'Salary Projections General Fund'!U22</f>
        <v>0</v>
      </c>
      <c r="N21" s="69">
        <f t="shared" si="3"/>
        <v>0</v>
      </c>
      <c r="O21" s="107"/>
    </row>
    <row r="22" spans="1:15" ht="15.75" x14ac:dyDescent="0.25">
      <c r="A22" s="35"/>
      <c r="B22" s="319" t="s">
        <v>47</v>
      </c>
      <c r="C22" s="320"/>
      <c r="D22" s="227">
        <v>520900</v>
      </c>
      <c r="E22" s="123"/>
      <c r="F22" s="124"/>
      <c r="G22" s="124"/>
      <c r="H22" s="74">
        <f t="shared" si="0"/>
        <v>0</v>
      </c>
      <c r="I22" s="124"/>
      <c r="J22" s="74">
        <v>0</v>
      </c>
      <c r="K22" s="68">
        <f t="shared" si="1"/>
        <v>0</v>
      </c>
      <c r="L22" s="68">
        <f t="shared" si="2"/>
        <v>0</v>
      </c>
      <c r="M22" s="74">
        <f>'Salary Projections General Fund'!U23</f>
        <v>0</v>
      </c>
      <c r="N22" s="69">
        <f t="shared" si="3"/>
        <v>0</v>
      </c>
      <c r="O22" s="107"/>
    </row>
    <row r="23" spans="1:15" ht="15.75" x14ac:dyDescent="0.25">
      <c r="A23" s="35"/>
      <c r="B23" s="319" t="s">
        <v>146</v>
      </c>
      <c r="C23" s="320"/>
      <c r="D23" s="227">
        <v>521100</v>
      </c>
      <c r="E23" s="123"/>
      <c r="F23" s="124"/>
      <c r="G23" s="124"/>
      <c r="H23" s="74">
        <f t="shared" si="0"/>
        <v>0</v>
      </c>
      <c r="I23" s="124"/>
      <c r="J23" s="74">
        <v>0</v>
      </c>
      <c r="K23" s="68">
        <f t="shared" si="1"/>
        <v>0</v>
      </c>
      <c r="L23" s="68">
        <f t="shared" si="2"/>
        <v>0</v>
      </c>
      <c r="M23" s="74">
        <f>'Salary Projections General Fund'!U31</f>
        <v>0</v>
      </c>
      <c r="N23" s="69">
        <f t="shared" si="3"/>
        <v>0</v>
      </c>
      <c r="O23" s="107"/>
    </row>
    <row r="24" spans="1:15" ht="15.75" x14ac:dyDescent="0.25">
      <c r="A24" s="35"/>
      <c r="B24" s="319" t="s">
        <v>49</v>
      </c>
      <c r="C24" s="320"/>
      <c r="D24" s="227">
        <v>521200</v>
      </c>
      <c r="E24" s="123"/>
      <c r="F24" s="124"/>
      <c r="G24" s="124"/>
      <c r="H24" s="74">
        <f t="shared" si="0"/>
        <v>0</v>
      </c>
      <c r="I24" s="124"/>
      <c r="J24" s="74">
        <v>0</v>
      </c>
      <c r="K24" s="68">
        <f t="shared" si="1"/>
        <v>0</v>
      </c>
      <c r="L24" s="68">
        <f t="shared" si="2"/>
        <v>0</v>
      </c>
      <c r="M24" s="74">
        <f>'Salary Projections General Fund'!U32</f>
        <v>0</v>
      </c>
      <c r="N24" s="69">
        <f t="shared" si="3"/>
        <v>0</v>
      </c>
      <c r="O24" s="107"/>
    </row>
    <row r="25" spans="1:15" ht="15.75" x14ac:dyDescent="0.25">
      <c r="A25" s="35"/>
      <c r="B25" s="319" t="s">
        <v>147</v>
      </c>
      <c r="C25" s="320"/>
      <c r="D25" s="227">
        <v>521300</v>
      </c>
      <c r="E25" s="123"/>
      <c r="F25" s="124"/>
      <c r="G25" s="124"/>
      <c r="H25" s="74">
        <f t="shared" si="0"/>
        <v>0</v>
      </c>
      <c r="I25" s="124"/>
      <c r="J25" s="74">
        <v>0</v>
      </c>
      <c r="K25" s="68">
        <f t="shared" si="1"/>
        <v>0</v>
      </c>
      <c r="L25" s="68">
        <f t="shared" si="2"/>
        <v>0</v>
      </c>
      <c r="M25" s="74">
        <f>'Salary Projections General Fund'!U33</f>
        <v>0</v>
      </c>
      <c r="N25" s="69">
        <f t="shared" si="3"/>
        <v>0</v>
      </c>
      <c r="O25" s="107"/>
    </row>
    <row r="26" spans="1:15" ht="15.75" x14ac:dyDescent="0.25">
      <c r="A26" s="35"/>
      <c r="B26" s="319" t="s">
        <v>148</v>
      </c>
      <c r="C26" s="320"/>
      <c r="D26" s="227">
        <v>521400</v>
      </c>
      <c r="E26" s="123"/>
      <c r="F26" s="124"/>
      <c r="G26" s="124"/>
      <c r="H26" s="74">
        <f t="shared" si="0"/>
        <v>0</v>
      </c>
      <c r="I26" s="124"/>
      <c r="J26" s="74">
        <v>0</v>
      </c>
      <c r="K26" s="68">
        <f t="shared" si="1"/>
        <v>0</v>
      </c>
      <c r="L26" s="68">
        <f t="shared" si="2"/>
        <v>0</v>
      </c>
      <c r="M26" s="74">
        <f>'Salary Projections General Fund'!U34</f>
        <v>0</v>
      </c>
      <c r="N26" s="69">
        <f t="shared" si="3"/>
        <v>0</v>
      </c>
      <c r="O26" s="107"/>
    </row>
    <row r="27" spans="1:15" ht="15.75" x14ac:dyDescent="0.25">
      <c r="A27" s="35"/>
      <c r="B27" s="319" t="s">
        <v>149</v>
      </c>
      <c r="C27" s="320"/>
      <c r="D27" s="227">
        <v>521410</v>
      </c>
      <c r="E27" s="123"/>
      <c r="F27" s="124"/>
      <c r="G27" s="124"/>
      <c r="H27" s="74">
        <f t="shared" si="0"/>
        <v>0</v>
      </c>
      <c r="I27" s="124"/>
      <c r="J27" s="74">
        <v>0</v>
      </c>
      <c r="K27" s="68">
        <f t="shared" si="1"/>
        <v>0</v>
      </c>
      <c r="L27" s="68">
        <f>+H27-K27</f>
        <v>0</v>
      </c>
      <c r="M27" s="74">
        <f>'Salary Projections General Fund'!U35</f>
        <v>0</v>
      </c>
      <c r="N27" s="69">
        <f>+L27-M27</f>
        <v>0</v>
      </c>
      <c r="O27" s="107"/>
    </row>
    <row r="28" spans="1:15" ht="15.75" x14ac:dyDescent="0.25">
      <c r="A28" s="35"/>
      <c r="B28" s="319" t="s">
        <v>150</v>
      </c>
      <c r="C28" s="320"/>
      <c r="D28" s="227">
        <v>521500</v>
      </c>
      <c r="E28" s="123"/>
      <c r="F28" s="124"/>
      <c r="G28" s="124"/>
      <c r="H28" s="74">
        <f t="shared" si="0"/>
        <v>0</v>
      </c>
      <c r="I28" s="124"/>
      <c r="J28" s="74">
        <v>0</v>
      </c>
      <c r="K28" s="68">
        <f t="shared" si="1"/>
        <v>0</v>
      </c>
      <c r="L28" s="68">
        <f t="shared" si="2"/>
        <v>0</v>
      </c>
      <c r="M28" s="74">
        <f>'Salary Projections General Fund'!U36</f>
        <v>0</v>
      </c>
      <c r="N28" s="69">
        <f t="shared" si="3"/>
        <v>0</v>
      </c>
      <c r="O28" s="107"/>
    </row>
    <row r="29" spans="1:15" ht="15.75" x14ac:dyDescent="0.25">
      <c r="A29" s="35"/>
      <c r="B29" s="319" t="s">
        <v>151</v>
      </c>
      <c r="C29" s="320"/>
      <c r="D29" s="227">
        <v>521600</v>
      </c>
      <c r="E29" s="123"/>
      <c r="F29" s="124"/>
      <c r="G29" s="124"/>
      <c r="H29" s="74">
        <f t="shared" si="0"/>
        <v>0</v>
      </c>
      <c r="I29" s="124"/>
      <c r="J29" s="74">
        <v>0</v>
      </c>
      <c r="K29" s="68">
        <f t="shared" si="1"/>
        <v>0</v>
      </c>
      <c r="L29" s="68">
        <f t="shared" si="2"/>
        <v>0</v>
      </c>
      <c r="M29" s="74">
        <f>'Salary Projections General Fund'!U37</f>
        <v>0</v>
      </c>
      <c r="N29" s="69">
        <f t="shared" si="3"/>
        <v>0</v>
      </c>
      <c r="O29" s="107"/>
    </row>
    <row r="30" spans="1:15" ht="15.75" x14ac:dyDescent="0.25">
      <c r="A30" s="35"/>
      <c r="B30" s="319" t="s">
        <v>152</v>
      </c>
      <c r="C30" s="320"/>
      <c r="D30" s="227">
        <v>521700</v>
      </c>
      <c r="E30" s="123"/>
      <c r="F30" s="125"/>
      <c r="G30" s="124"/>
      <c r="H30" s="74">
        <f t="shared" si="0"/>
        <v>0</v>
      </c>
      <c r="I30" s="125"/>
      <c r="J30" s="74">
        <v>0</v>
      </c>
      <c r="K30" s="68">
        <f t="shared" si="1"/>
        <v>0</v>
      </c>
      <c r="L30" s="72">
        <f t="shared" si="2"/>
        <v>0</v>
      </c>
      <c r="M30" s="108">
        <f>'Salary Projections General Fund'!U38</f>
        <v>0</v>
      </c>
      <c r="N30" s="69">
        <f t="shared" si="3"/>
        <v>0</v>
      </c>
      <c r="O30" s="107"/>
    </row>
    <row r="31" spans="1:15" ht="15.75" x14ac:dyDescent="0.25">
      <c r="A31" s="35"/>
      <c r="B31" s="319" t="s">
        <v>153</v>
      </c>
      <c r="C31" s="320"/>
      <c r="D31" s="227">
        <v>521900</v>
      </c>
      <c r="E31" s="123"/>
      <c r="F31" s="125"/>
      <c r="G31" s="124"/>
      <c r="H31" s="74">
        <f>SUM(F31:G31)</f>
        <v>0</v>
      </c>
      <c r="I31" s="125"/>
      <c r="J31" s="74">
        <v>0</v>
      </c>
      <c r="K31" s="68">
        <f>I31+J31</f>
        <v>0</v>
      </c>
      <c r="L31" s="72">
        <f t="shared" si="2"/>
        <v>0</v>
      </c>
      <c r="M31" s="108">
        <f>'Salary Projections General Fund'!U39</f>
        <v>0</v>
      </c>
      <c r="N31" s="69">
        <f>+L31-M31</f>
        <v>0</v>
      </c>
      <c r="O31" s="107"/>
    </row>
    <row r="32" spans="1:15" ht="15.75" x14ac:dyDescent="0.25">
      <c r="A32" s="35"/>
      <c r="B32" s="207"/>
      <c r="C32" s="171"/>
      <c r="D32" s="208"/>
      <c r="E32" s="109"/>
      <c r="F32" s="110"/>
      <c r="G32" s="111"/>
      <c r="H32" s="71"/>
      <c r="I32" s="110"/>
      <c r="J32" s="71"/>
      <c r="K32" s="71"/>
      <c r="L32" s="110"/>
      <c r="M32" s="127"/>
      <c r="N32" s="209"/>
      <c r="O32" s="107"/>
    </row>
    <row r="33" spans="1:15" ht="16.149999999999999" customHeight="1" x14ac:dyDescent="0.2">
      <c r="B33" s="340" t="s">
        <v>92</v>
      </c>
      <c r="C33" s="341"/>
      <c r="D33" s="333">
        <v>200</v>
      </c>
      <c r="E33" s="324">
        <f t="shared" ref="E33:N33" si="4">SUM(E13:E31)</f>
        <v>0</v>
      </c>
      <c r="F33" s="324">
        <f t="shared" si="4"/>
        <v>0</v>
      </c>
      <c r="G33" s="324">
        <f t="shared" si="4"/>
        <v>0</v>
      </c>
      <c r="H33" s="324">
        <f t="shared" si="4"/>
        <v>0</v>
      </c>
      <c r="I33" s="324">
        <f t="shared" si="4"/>
        <v>0</v>
      </c>
      <c r="J33" s="324">
        <f t="shared" si="4"/>
        <v>0</v>
      </c>
      <c r="K33" s="324">
        <f t="shared" si="4"/>
        <v>0</v>
      </c>
      <c r="L33" s="324">
        <f t="shared" si="4"/>
        <v>0</v>
      </c>
      <c r="M33" s="344">
        <f t="shared" si="4"/>
        <v>0</v>
      </c>
      <c r="N33" s="346">
        <f t="shared" si="4"/>
        <v>0</v>
      </c>
      <c r="O33" s="231"/>
    </row>
    <row r="34" spans="1:15" ht="16.899999999999999" customHeight="1" thickBot="1" x14ac:dyDescent="0.25">
      <c r="B34" s="342"/>
      <c r="C34" s="343"/>
      <c r="D34" s="334"/>
      <c r="E34" s="325"/>
      <c r="F34" s="325"/>
      <c r="G34" s="325"/>
      <c r="H34" s="325"/>
      <c r="I34" s="325"/>
      <c r="J34" s="325"/>
      <c r="K34" s="325"/>
      <c r="L34" s="325"/>
      <c r="M34" s="345"/>
      <c r="N34" s="347"/>
      <c r="O34" s="231"/>
    </row>
    <row r="35" spans="1:15" ht="15.75" thickTop="1" x14ac:dyDescent="0.2">
      <c r="B35" s="326"/>
      <c r="C35" s="327"/>
      <c r="D35" s="112"/>
      <c r="E35" s="106"/>
      <c r="F35" s="68"/>
      <c r="G35" s="68"/>
      <c r="H35" s="68"/>
      <c r="I35" s="68"/>
      <c r="J35" s="68"/>
      <c r="K35" s="68"/>
      <c r="L35" s="68"/>
      <c r="M35" s="74"/>
      <c r="N35" s="69"/>
      <c r="O35" s="107"/>
    </row>
    <row r="36" spans="1:15" ht="15.75" x14ac:dyDescent="0.25">
      <c r="A36" s="35"/>
      <c r="B36" s="319" t="s">
        <v>52</v>
      </c>
      <c r="C36" s="320"/>
      <c r="D36" s="227">
        <v>535100</v>
      </c>
      <c r="E36" s="123"/>
      <c r="F36" s="124"/>
      <c r="G36" s="124"/>
      <c r="H36" s="74">
        <f t="shared" ref="H36:H41" si="5">SUM(F36:G36)</f>
        <v>0</v>
      </c>
      <c r="I36" s="124"/>
      <c r="J36" s="124"/>
      <c r="K36" s="68">
        <f t="shared" ref="K36:K41" si="6">I36+J36</f>
        <v>0</v>
      </c>
      <c r="L36" s="68">
        <f t="shared" ref="L36:L41" si="7">+H36-K36</f>
        <v>0</v>
      </c>
      <c r="M36" s="124"/>
      <c r="N36" s="69">
        <f t="shared" ref="N36:N41" si="8">+L36-M36</f>
        <v>0</v>
      </c>
      <c r="O36" s="107"/>
    </row>
    <row r="37" spans="1:15" ht="15.75" x14ac:dyDescent="0.25">
      <c r="A37" s="35"/>
      <c r="B37" s="319" t="s">
        <v>72</v>
      </c>
      <c r="C37" s="320"/>
      <c r="D37" s="227">
        <v>535200</v>
      </c>
      <c r="E37" s="123"/>
      <c r="F37" s="124"/>
      <c r="G37" s="124"/>
      <c r="H37" s="74">
        <f t="shared" si="5"/>
        <v>0</v>
      </c>
      <c r="I37" s="124"/>
      <c r="J37" s="124"/>
      <c r="K37" s="68">
        <f t="shared" si="6"/>
        <v>0</v>
      </c>
      <c r="L37" s="68">
        <f t="shared" si="7"/>
        <v>0</v>
      </c>
      <c r="M37" s="124"/>
      <c r="N37" s="69">
        <f t="shared" si="8"/>
        <v>0</v>
      </c>
      <c r="O37" s="107"/>
    </row>
    <row r="38" spans="1:15" ht="15.75" x14ac:dyDescent="0.25">
      <c r="A38" s="35"/>
      <c r="B38" s="319" t="s">
        <v>154</v>
      </c>
      <c r="C38" s="320"/>
      <c r="D38" s="227">
        <v>535209</v>
      </c>
      <c r="E38" s="123"/>
      <c r="F38" s="124"/>
      <c r="G38" s="124"/>
      <c r="H38" s="74">
        <f t="shared" si="5"/>
        <v>0</v>
      </c>
      <c r="I38" s="124"/>
      <c r="J38" s="124"/>
      <c r="K38" s="68">
        <f t="shared" si="6"/>
        <v>0</v>
      </c>
      <c r="L38" s="68">
        <f t="shared" si="7"/>
        <v>0</v>
      </c>
      <c r="M38" s="124"/>
      <c r="N38" s="69">
        <f t="shared" si="8"/>
        <v>0</v>
      </c>
      <c r="O38" s="107"/>
    </row>
    <row r="39" spans="1:15" ht="15.75" x14ac:dyDescent="0.25">
      <c r="A39" s="35"/>
      <c r="B39" s="319" t="s">
        <v>73</v>
      </c>
      <c r="C39" s="320"/>
      <c r="D39" s="227">
        <v>535300</v>
      </c>
      <c r="E39" s="123"/>
      <c r="F39" s="124"/>
      <c r="G39" s="124"/>
      <c r="H39" s="74">
        <f t="shared" si="5"/>
        <v>0</v>
      </c>
      <c r="I39" s="124"/>
      <c r="J39" s="124"/>
      <c r="K39" s="68">
        <f t="shared" si="6"/>
        <v>0</v>
      </c>
      <c r="L39" s="68">
        <f t="shared" si="7"/>
        <v>0</v>
      </c>
      <c r="M39" s="124"/>
      <c r="N39" s="69">
        <f t="shared" si="8"/>
        <v>0</v>
      </c>
      <c r="O39" s="107"/>
    </row>
    <row r="40" spans="1:15" ht="15.75" x14ac:dyDescent="0.25">
      <c r="A40" s="35"/>
      <c r="B40" s="319" t="s">
        <v>155</v>
      </c>
      <c r="C40" s="320"/>
      <c r="D40" s="227">
        <v>535309</v>
      </c>
      <c r="E40" s="123"/>
      <c r="F40" s="124"/>
      <c r="G40" s="124"/>
      <c r="H40" s="74">
        <f t="shared" si="5"/>
        <v>0</v>
      </c>
      <c r="I40" s="124"/>
      <c r="J40" s="124"/>
      <c r="K40" s="68">
        <f t="shared" si="6"/>
        <v>0</v>
      </c>
      <c r="L40" s="68">
        <f t="shared" si="7"/>
        <v>0</v>
      </c>
      <c r="M40" s="124"/>
      <c r="N40" s="69">
        <f t="shared" si="8"/>
        <v>0</v>
      </c>
      <c r="O40" s="107"/>
    </row>
    <row r="41" spans="1:15" ht="15.75" x14ac:dyDescent="0.25">
      <c r="A41" s="35"/>
      <c r="B41" s="319" t="s">
        <v>261</v>
      </c>
      <c r="C41" s="320"/>
      <c r="D41" s="227">
        <v>535310</v>
      </c>
      <c r="E41" s="126"/>
      <c r="F41" s="125"/>
      <c r="G41" s="124"/>
      <c r="H41" s="74">
        <f t="shared" si="5"/>
        <v>0</v>
      </c>
      <c r="I41" s="124"/>
      <c r="J41" s="124"/>
      <c r="K41" s="72">
        <f t="shared" si="6"/>
        <v>0</v>
      </c>
      <c r="L41" s="72">
        <f t="shared" si="7"/>
        <v>0</v>
      </c>
      <c r="M41" s="124"/>
      <c r="N41" s="69">
        <f t="shared" si="8"/>
        <v>0</v>
      </c>
      <c r="O41" s="107"/>
    </row>
    <row r="42" spans="1:15" ht="15.75" x14ac:dyDescent="0.25">
      <c r="A42" s="35"/>
      <c r="B42" s="319" t="s">
        <v>53</v>
      </c>
      <c r="C42" s="320"/>
      <c r="D42" s="227">
        <v>535400</v>
      </c>
      <c r="E42" s="126"/>
      <c r="F42" s="125"/>
      <c r="G42" s="124"/>
      <c r="H42" s="74">
        <f>SUM(F42:G42)</f>
        <v>0</v>
      </c>
      <c r="I42" s="124"/>
      <c r="J42" s="124"/>
      <c r="K42" s="72">
        <f t="shared" ref="K42:K48" si="9">I42+J42</f>
        <v>0</v>
      </c>
      <c r="L42" s="72">
        <f>+H42-K42</f>
        <v>0</v>
      </c>
      <c r="M42" s="124"/>
      <c r="N42" s="69">
        <f t="shared" ref="N42:N48" si="10">+L42-M42</f>
        <v>0</v>
      </c>
      <c r="O42" s="107"/>
    </row>
    <row r="43" spans="1:15" ht="15" customHeight="1" x14ac:dyDescent="0.25">
      <c r="A43" s="35"/>
      <c r="B43" s="319" t="s">
        <v>262</v>
      </c>
      <c r="C43" s="320"/>
      <c r="D43" s="227">
        <v>535409</v>
      </c>
      <c r="E43" s="126"/>
      <c r="F43" s="125"/>
      <c r="G43" s="124"/>
      <c r="H43" s="74">
        <f>SUM(F43:G43)</f>
        <v>0</v>
      </c>
      <c r="I43" s="124"/>
      <c r="J43" s="124"/>
      <c r="K43" s="72">
        <f t="shared" si="9"/>
        <v>0</v>
      </c>
      <c r="L43" s="72">
        <f>+H43-K43</f>
        <v>0</v>
      </c>
      <c r="M43" s="124"/>
      <c r="N43" s="69">
        <f t="shared" si="10"/>
        <v>0</v>
      </c>
      <c r="O43" s="107"/>
    </row>
    <row r="44" spans="1:15" ht="15.75" x14ac:dyDescent="0.25">
      <c r="A44" s="35"/>
      <c r="B44" s="319" t="s">
        <v>74</v>
      </c>
      <c r="C44" s="320"/>
      <c r="D44" s="227">
        <v>535500</v>
      </c>
      <c r="E44" s="126"/>
      <c r="F44" s="125"/>
      <c r="G44" s="124"/>
      <c r="H44" s="74">
        <f>SUM(F44:G44)</f>
        <v>0</v>
      </c>
      <c r="I44" s="124"/>
      <c r="J44" s="124"/>
      <c r="K44" s="72">
        <f t="shared" si="9"/>
        <v>0</v>
      </c>
      <c r="L44" s="72">
        <f>+H44-K44</f>
        <v>0</v>
      </c>
      <c r="M44" s="124"/>
      <c r="N44" s="69">
        <f t="shared" si="10"/>
        <v>0</v>
      </c>
      <c r="O44" s="107"/>
    </row>
    <row r="45" spans="1:15" ht="15.75" x14ac:dyDescent="0.25">
      <c r="A45" s="35"/>
      <c r="B45" s="319" t="s">
        <v>263</v>
      </c>
      <c r="C45" s="320"/>
      <c r="D45" s="227">
        <v>535509</v>
      </c>
      <c r="E45" s="126"/>
      <c r="F45" s="125"/>
      <c r="G45" s="124"/>
      <c r="H45" s="74">
        <f t="shared" ref="H45:H48" si="11">SUM(F45:G45)</f>
        <v>0</v>
      </c>
      <c r="I45" s="124"/>
      <c r="J45" s="124"/>
      <c r="K45" s="72">
        <f t="shared" si="9"/>
        <v>0</v>
      </c>
      <c r="L45" s="72">
        <f>+H45-K45</f>
        <v>0</v>
      </c>
      <c r="M45" s="124"/>
      <c r="N45" s="69">
        <f t="shared" si="10"/>
        <v>0</v>
      </c>
      <c r="O45" s="107"/>
    </row>
    <row r="46" spans="1:15" ht="15.75" x14ac:dyDescent="0.25">
      <c r="A46" s="35"/>
      <c r="B46" s="319" t="s">
        <v>156</v>
      </c>
      <c r="C46" s="321"/>
      <c r="D46" s="227">
        <v>535600</v>
      </c>
      <c r="E46" s="126"/>
      <c r="F46" s="125"/>
      <c r="G46" s="124"/>
      <c r="H46" s="74">
        <f t="shared" si="11"/>
        <v>0</v>
      </c>
      <c r="I46" s="124"/>
      <c r="J46" s="124"/>
      <c r="K46" s="72">
        <f t="shared" si="9"/>
        <v>0</v>
      </c>
      <c r="L46" s="72">
        <f t="shared" ref="L46" si="12">+H46-K46</f>
        <v>0</v>
      </c>
      <c r="M46" s="124"/>
      <c r="N46" s="69">
        <f t="shared" si="10"/>
        <v>0</v>
      </c>
      <c r="O46" s="107"/>
    </row>
    <row r="47" spans="1:15" ht="15.75" x14ac:dyDescent="0.25">
      <c r="A47" s="35"/>
      <c r="B47" s="319" t="s">
        <v>157</v>
      </c>
      <c r="C47" s="321"/>
      <c r="D47" s="227">
        <v>535609</v>
      </c>
      <c r="E47" s="126"/>
      <c r="F47" s="125"/>
      <c r="G47" s="124"/>
      <c r="H47" s="74">
        <f t="shared" si="11"/>
        <v>0</v>
      </c>
      <c r="I47" s="124"/>
      <c r="J47" s="124"/>
      <c r="K47" s="72">
        <f t="shared" si="9"/>
        <v>0</v>
      </c>
      <c r="L47" s="72">
        <f>+H47-K47</f>
        <v>0</v>
      </c>
      <c r="M47" s="124"/>
      <c r="N47" s="69">
        <f t="shared" si="10"/>
        <v>0</v>
      </c>
      <c r="O47" s="107"/>
    </row>
    <row r="48" spans="1:15" ht="15.75" x14ac:dyDescent="0.25">
      <c r="A48" s="35"/>
      <c r="B48" s="319" t="s">
        <v>264</v>
      </c>
      <c r="C48" s="321"/>
      <c r="D48" s="227">
        <v>535800</v>
      </c>
      <c r="E48" s="126"/>
      <c r="F48" s="125"/>
      <c r="G48" s="124"/>
      <c r="H48" s="74">
        <f t="shared" si="11"/>
        <v>0</v>
      </c>
      <c r="I48" s="124"/>
      <c r="J48" s="124"/>
      <c r="K48" s="72">
        <f t="shared" si="9"/>
        <v>0</v>
      </c>
      <c r="L48" s="72">
        <f>+H48-K48</f>
        <v>0</v>
      </c>
      <c r="M48" s="124"/>
      <c r="N48" s="69">
        <f t="shared" si="10"/>
        <v>0</v>
      </c>
      <c r="O48" s="107"/>
    </row>
    <row r="49" spans="2:15" x14ac:dyDescent="0.2">
      <c r="B49" s="322"/>
      <c r="C49" s="323"/>
      <c r="D49" s="173"/>
      <c r="E49" s="174"/>
      <c r="F49" s="72"/>
      <c r="G49" s="74"/>
      <c r="H49" s="72"/>
      <c r="I49" s="68"/>
      <c r="J49" s="68"/>
      <c r="K49" s="72"/>
      <c r="L49" s="72"/>
      <c r="M49" s="74"/>
      <c r="N49" s="69"/>
      <c r="O49" s="107"/>
    </row>
    <row r="50" spans="2:15" ht="15" customHeight="1" x14ac:dyDescent="0.2">
      <c r="B50" s="340" t="s">
        <v>91</v>
      </c>
      <c r="C50" s="341"/>
      <c r="D50" s="333">
        <v>300</v>
      </c>
      <c r="E50" s="324">
        <f t="shared" ref="E50:M50" si="13">SUM(E35:E48)</f>
        <v>0</v>
      </c>
      <c r="F50" s="324">
        <f t="shared" si="13"/>
        <v>0</v>
      </c>
      <c r="G50" s="324">
        <f t="shared" si="13"/>
        <v>0</v>
      </c>
      <c r="H50" s="324">
        <f t="shared" si="13"/>
        <v>0</v>
      </c>
      <c r="I50" s="324">
        <f t="shared" si="13"/>
        <v>0</v>
      </c>
      <c r="J50" s="324">
        <f t="shared" si="13"/>
        <v>0</v>
      </c>
      <c r="K50" s="324">
        <f t="shared" si="13"/>
        <v>0</v>
      </c>
      <c r="L50" s="324">
        <f t="shared" si="13"/>
        <v>0</v>
      </c>
      <c r="M50" s="324">
        <f t="shared" si="13"/>
        <v>0</v>
      </c>
      <c r="N50" s="331">
        <f>SUM(N35:N48)</f>
        <v>0</v>
      </c>
      <c r="O50" s="107"/>
    </row>
    <row r="51" spans="2:15" ht="16.899999999999999" customHeight="1" thickBot="1" x14ac:dyDescent="0.25">
      <c r="B51" s="342"/>
      <c r="C51" s="343"/>
      <c r="D51" s="334"/>
      <c r="E51" s="325"/>
      <c r="F51" s="325"/>
      <c r="G51" s="325"/>
      <c r="H51" s="325"/>
      <c r="I51" s="325"/>
      <c r="J51" s="325"/>
      <c r="K51" s="325"/>
      <c r="L51" s="325"/>
      <c r="M51" s="325"/>
      <c r="N51" s="332"/>
      <c r="O51" s="107"/>
    </row>
    <row r="52" spans="2:15" ht="15.75" thickTop="1" x14ac:dyDescent="0.2">
      <c r="B52" s="326"/>
      <c r="C52" s="327"/>
      <c r="D52" s="229"/>
      <c r="E52" s="113"/>
      <c r="F52" s="12"/>
      <c r="G52" s="12"/>
      <c r="H52" s="12"/>
      <c r="I52" s="12"/>
      <c r="J52" s="12"/>
      <c r="K52" s="12"/>
      <c r="L52" s="12"/>
      <c r="M52" s="128"/>
      <c r="N52" s="232"/>
      <c r="O52" s="107"/>
    </row>
    <row r="53" spans="2:15" ht="15.75" x14ac:dyDescent="0.25">
      <c r="B53" s="319" t="s">
        <v>158</v>
      </c>
      <c r="C53" s="321"/>
      <c r="D53" s="227">
        <v>542000</v>
      </c>
      <c r="E53" s="123"/>
      <c r="F53" s="124"/>
      <c r="G53" s="124"/>
      <c r="H53" s="74">
        <f t="shared" ref="H53:H116" si="14">SUM(F53:G53)</f>
        <v>0</v>
      </c>
      <c r="I53" s="124"/>
      <c r="J53" s="124"/>
      <c r="K53" s="68">
        <f t="shared" ref="K53:K75" si="15">I53+J53</f>
        <v>0</v>
      </c>
      <c r="L53" s="68">
        <f t="shared" ref="L53:L125" si="16">+H53-K53</f>
        <v>0</v>
      </c>
      <c r="M53" s="124"/>
      <c r="N53" s="69">
        <f t="shared" ref="N53:N125" si="17">+L53-M53</f>
        <v>0</v>
      </c>
      <c r="O53" s="107"/>
    </row>
    <row r="54" spans="2:15" ht="15.75" x14ac:dyDescent="0.25">
      <c r="B54" s="319" t="s">
        <v>159</v>
      </c>
      <c r="C54" s="320"/>
      <c r="D54" s="227">
        <v>542001</v>
      </c>
      <c r="E54" s="123"/>
      <c r="F54" s="124"/>
      <c r="G54" s="124"/>
      <c r="H54" s="74">
        <f t="shared" si="14"/>
        <v>0</v>
      </c>
      <c r="I54" s="124"/>
      <c r="J54" s="124"/>
      <c r="K54" s="68">
        <f t="shared" si="15"/>
        <v>0</v>
      </c>
      <c r="L54" s="68">
        <f t="shared" si="16"/>
        <v>0</v>
      </c>
      <c r="M54" s="124"/>
      <c r="N54" s="69">
        <f t="shared" si="17"/>
        <v>0</v>
      </c>
      <c r="O54" s="107"/>
    </row>
    <row r="55" spans="2:15" ht="15.75" x14ac:dyDescent="0.25">
      <c r="B55" s="319" t="s">
        <v>160</v>
      </c>
      <c r="C55" s="320"/>
      <c r="D55" s="227">
        <v>542002</v>
      </c>
      <c r="E55" s="123"/>
      <c r="F55" s="124"/>
      <c r="G55" s="124"/>
      <c r="H55" s="74">
        <f t="shared" si="14"/>
        <v>0</v>
      </c>
      <c r="I55" s="124"/>
      <c r="J55" s="124"/>
      <c r="K55" s="68">
        <f t="shared" si="15"/>
        <v>0</v>
      </c>
      <c r="L55" s="68">
        <f t="shared" si="16"/>
        <v>0</v>
      </c>
      <c r="M55" s="124"/>
      <c r="N55" s="69">
        <f t="shared" si="17"/>
        <v>0</v>
      </c>
      <c r="O55" s="107"/>
    </row>
    <row r="56" spans="2:15" ht="15.75" x14ac:dyDescent="0.25">
      <c r="B56" s="319" t="s">
        <v>161</v>
      </c>
      <c r="C56" s="320"/>
      <c r="D56" s="227">
        <v>542003</v>
      </c>
      <c r="E56" s="123"/>
      <c r="F56" s="124"/>
      <c r="G56" s="124"/>
      <c r="H56" s="74">
        <f t="shared" si="14"/>
        <v>0</v>
      </c>
      <c r="I56" s="124"/>
      <c r="J56" s="124"/>
      <c r="K56" s="68">
        <f t="shared" si="15"/>
        <v>0</v>
      </c>
      <c r="L56" s="68">
        <f>+H56-K56</f>
        <v>0</v>
      </c>
      <c r="M56" s="124"/>
      <c r="N56" s="69">
        <f>+L56-M56</f>
        <v>0</v>
      </c>
      <c r="O56" s="107"/>
    </row>
    <row r="57" spans="2:15" ht="15.75" x14ac:dyDescent="0.25">
      <c r="B57" s="319" t="s">
        <v>162</v>
      </c>
      <c r="C57" s="320"/>
      <c r="D57" s="227">
        <v>542004</v>
      </c>
      <c r="E57" s="123"/>
      <c r="F57" s="124"/>
      <c r="G57" s="124"/>
      <c r="H57" s="74">
        <f t="shared" si="14"/>
        <v>0</v>
      </c>
      <c r="I57" s="124"/>
      <c r="J57" s="124"/>
      <c r="K57" s="68">
        <f t="shared" si="15"/>
        <v>0</v>
      </c>
      <c r="L57" s="68">
        <f t="shared" si="16"/>
        <v>0</v>
      </c>
      <c r="M57" s="124"/>
      <c r="N57" s="69">
        <f t="shared" si="17"/>
        <v>0</v>
      </c>
      <c r="O57" s="107"/>
    </row>
    <row r="58" spans="2:15" ht="15.75" x14ac:dyDescent="0.25">
      <c r="B58" s="319" t="s">
        <v>163</v>
      </c>
      <c r="C58" s="320"/>
      <c r="D58" s="227">
        <v>542005</v>
      </c>
      <c r="E58" s="123"/>
      <c r="F58" s="124"/>
      <c r="G58" s="124"/>
      <c r="H58" s="74">
        <f t="shared" si="14"/>
        <v>0</v>
      </c>
      <c r="I58" s="124"/>
      <c r="J58" s="124"/>
      <c r="K58" s="68">
        <f t="shared" si="15"/>
        <v>0</v>
      </c>
      <c r="L58" s="68">
        <f t="shared" si="16"/>
        <v>0</v>
      </c>
      <c r="M58" s="124"/>
      <c r="N58" s="69">
        <f t="shared" si="17"/>
        <v>0</v>
      </c>
      <c r="O58" s="107"/>
    </row>
    <row r="59" spans="2:15" ht="15.75" x14ac:dyDescent="0.25">
      <c r="B59" s="319" t="s">
        <v>164</v>
      </c>
      <c r="C59" s="320"/>
      <c r="D59" s="227">
        <v>542006</v>
      </c>
      <c r="E59" s="123"/>
      <c r="F59" s="124"/>
      <c r="G59" s="124"/>
      <c r="H59" s="74">
        <f t="shared" si="14"/>
        <v>0</v>
      </c>
      <c r="I59" s="124"/>
      <c r="J59" s="124"/>
      <c r="K59" s="68">
        <f t="shared" si="15"/>
        <v>0</v>
      </c>
      <c r="L59" s="68">
        <f t="shared" si="16"/>
        <v>0</v>
      </c>
      <c r="M59" s="124"/>
      <c r="N59" s="69">
        <f t="shared" si="17"/>
        <v>0</v>
      </c>
      <c r="O59" s="107"/>
    </row>
    <row r="60" spans="2:15" ht="15.75" x14ac:dyDescent="0.25">
      <c r="B60" s="319" t="s">
        <v>165</v>
      </c>
      <c r="C60" s="320"/>
      <c r="D60" s="227">
        <v>542007</v>
      </c>
      <c r="E60" s="123"/>
      <c r="F60" s="124"/>
      <c r="G60" s="124"/>
      <c r="H60" s="74">
        <f t="shared" si="14"/>
        <v>0</v>
      </c>
      <c r="I60" s="124"/>
      <c r="J60" s="124"/>
      <c r="K60" s="68">
        <f t="shared" si="15"/>
        <v>0</v>
      </c>
      <c r="L60" s="68">
        <f t="shared" si="16"/>
        <v>0</v>
      </c>
      <c r="M60" s="124"/>
      <c r="N60" s="69">
        <f t="shared" si="17"/>
        <v>0</v>
      </c>
      <c r="O60" s="107"/>
    </row>
    <row r="61" spans="2:15" ht="15.75" x14ac:dyDescent="0.25">
      <c r="B61" s="319" t="s">
        <v>166</v>
      </c>
      <c r="C61" s="320"/>
      <c r="D61" s="227">
        <v>542010</v>
      </c>
      <c r="E61" s="123"/>
      <c r="F61" s="124"/>
      <c r="G61" s="124"/>
      <c r="H61" s="74">
        <f t="shared" si="14"/>
        <v>0</v>
      </c>
      <c r="I61" s="124"/>
      <c r="J61" s="124"/>
      <c r="K61" s="68">
        <f t="shared" si="15"/>
        <v>0</v>
      </c>
      <c r="L61" s="68">
        <f t="shared" si="16"/>
        <v>0</v>
      </c>
      <c r="M61" s="124"/>
      <c r="N61" s="69">
        <f t="shared" si="17"/>
        <v>0</v>
      </c>
      <c r="O61" s="107"/>
    </row>
    <row r="62" spans="2:15" ht="15.75" x14ac:dyDescent="0.25">
      <c r="B62" s="319" t="s">
        <v>167</v>
      </c>
      <c r="C62" s="320"/>
      <c r="D62" s="227">
        <v>542020</v>
      </c>
      <c r="E62" s="123"/>
      <c r="F62" s="124"/>
      <c r="G62" s="124"/>
      <c r="H62" s="74">
        <f t="shared" si="14"/>
        <v>0</v>
      </c>
      <c r="I62" s="124"/>
      <c r="J62" s="124"/>
      <c r="K62" s="68">
        <f t="shared" si="15"/>
        <v>0</v>
      </c>
      <c r="L62" s="68">
        <f>+H62-K62</f>
        <v>0</v>
      </c>
      <c r="M62" s="124"/>
      <c r="N62" s="69">
        <f>+L62-M62</f>
        <v>0</v>
      </c>
      <c r="O62" s="107"/>
    </row>
    <row r="63" spans="2:15" ht="15.75" x14ac:dyDescent="0.25">
      <c r="B63" s="319" t="s">
        <v>168</v>
      </c>
      <c r="C63" s="320"/>
      <c r="D63" s="227">
        <v>542030</v>
      </c>
      <c r="E63" s="123"/>
      <c r="F63" s="124"/>
      <c r="G63" s="124"/>
      <c r="H63" s="74">
        <f t="shared" si="14"/>
        <v>0</v>
      </c>
      <c r="I63" s="124"/>
      <c r="J63" s="124"/>
      <c r="K63" s="68">
        <f t="shared" si="15"/>
        <v>0</v>
      </c>
      <c r="L63" s="68">
        <f t="shared" si="16"/>
        <v>0</v>
      </c>
      <c r="M63" s="124"/>
      <c r="N63" s="69">
        <f t="shared" si="17"/>
        <v>0</v>
      </c>
      <c r="O63" s="107"/>
    </row>
    <row r="64" spans="2:15" ht="15.75" x14ac:dyDescent="0.25">
      <c r="B64" s="319" t="s">
        <v>169</v>
      </c>
      <c r="C64" s="320"/>
      <c r="D64" s="227">
        <v>542100</v>
      </c>
      <c r="E64" s="123"/>
      <c r="F64" s="124"/>
      <c r="G64" s="124"/>
      <c r="H64" s="74">
        <f t="shared" si="14"/>
        <v>0</v>
      </c>
      <c r="I64" s="124"/>
      <c r="J64" s="124"/>
      <c r="K64" s="68">
        <f t="shared" si="15"/>
        <v>0</v>
      </c>
      <c r="L64" s="68">
        <f t="shared" si="16"/>
        <v>0</v>
      </c>
      <c r="M64" s="124"/>
      <c r="N64" s="69">
        <f t="shared" si="17"/>
        <v>0</v>
      </c>
      <c r="O64" s="107"/>
    </row>
    <row r="65" spans="2:15" ht="15.75" x14ac:dyDescent="0.25">
      <c r="B65" s="319" t="s">
        <v>170</v>
      </c>
      <c r="C65" s="320"/>
      <c r="D65" s="227">
        <v>542200</v>
      </c>
      <c r="E65" s="123"/>
      <c r="F65" s="124"/>
      <c r="G65" s="124"/>
      <c r="H65" s="74">
        <f t="shared" si="14"/>
        <v>0</v>
      </c>
      <c r="I65" s="124"/>
      <c r="J65" s="124"/>
      <c r="K65" s="68">
        <f t="shared" si="15"/>
        <v>0</v>
      </c>
      <c r="L65" s="68">
        <f t="shared" si="16"/>
        <v>0</v>
      </c>
      <c r="M65" s="124"/>
      <c r="N65" s="69">
        <f t="shared" si="17"/>
        <v>0</v>
      </c>
      <c r="O65" s="107"/>
    </row>
    <row r="66" spans="2:15" ht="15.75" x14ac:dyDescent="0.25">
      <c r="B66" s="319" t="s">
        <v>265</v>
      </c>
      <c r="C66" s="320"/>
      <c r="D66" s="227">
        <v>542300</v>
      </c>
      <c r="E66" s="123"/>
      <c r="F66" s="124"/>
      <c r="G66" s="124"/>
      <c r="H66" s="74">
        <f t="shared" si="14"/>
        <v>0</v>
      </c>
      <c r="I66" s="124"/>
      <c r="J66" s="124"/>
      <c r="K66" s="68">
        <f t="shared" si="15"/>
        <v>0</v>
      </c>
      <c r="L66" s="68">
        <f t="shared" si="16"/>
        <v>0</v>
      </c>
      <c r="M66" s="124"/>
      <c r="N66" s="69">
        <f t="shared" si="17"/>
        <v>0</v>
      </c>
      <c r="O66" s="107"/>
    </row>
    <row r="67" spans="2:15" ht="15.75" x14ac:dyDescent="0.25">
      <c r="B67" s="319" t="s">
        <v>266</v>
      </c>
      <c r="C67" s="320"/>
      <c r="D67" s="227">
        <v>542310</v>
      </c>
      <c r="E67" s="123"/>
      <c r="F67" s="124"/>
      <c r="G67" s="124"/>
      <c r="H67" s="74">
        <f t="shared" si="14"/>
        <v>0</v>
      </c>
      <c r="I67" s="124"/>
      <c r="J67" s="124"/>
      <c r="K67" s="68">
        <f t="shared" si="15"/>
        <v>0</v>
      </c>
      <c r="L67" s="68">
        <f t="shared" si="16"/>
        <v>0</v>
      </c>
      <c r="M67" s="124"/>
      <c r="N67" s="69">
        <f t="shared" si="17"/>
        <v>0</v>
      </c>
      <c r="O67" s="107"/>
    </row>
    <row r="68" spans="2:15" ht="15.75" x14ac:dyDescent="0.25">
      <c r="B68" s="319" t="s">
        <v>171</v>
      </c>
      <c r="C68" s="320"/>
      <c r="D68" s="227">
        <v>542400</v>
      </c>
      <c r="E68" s="123"/>
      <c r="F68" s="124"/>
      <c r="G68" s="124"/>
      <c r="H68" s="74">
        <f t="shared" si="14"/>
        <v>0</v>
      </c>
      <c r="I68" s="124"/>
      <c r="J68" s="124"/>
      <c r="K68" s="68">
        <f t="shared" si="15"/>
        <v>0</v>
      </c>
      <c r="L68" s="68">
        <f t="shared" si="16"/>
        <v>0</v>
      </c>
      <c r="M68" s="124"/>
      <c r="N68" s="69">
        <f t="shared" si="17"/>
        <v>0</v>
      </c>
      <c r="O68" s="107"/>
    </row>
    <row r="69" spans="2:15" ht="15.75" x14ac:dyDescent="0.25">
      <c r="B69" s="319" t="s">
        <v>172</v>
      </c>
      <c r="C69" s="320"/>
      <c r="D69" s="227">
        <v>542500</v>
      </c>
      <c r="E69" s="123"/>
      <c r="F69" s="124"/>
      <c r="G69" s="124"/>
      <c r="H69" s="74">
        <f t="shared" si="14"/>
        <v>0</v>
      </c>
      <c r="I69" s="124"/>
      <c r="J69" s="124"/>
      <c r="K69" s="68">
        <f t="shared" si="15"/>
        <v>0</v>
      </c>
      <c r="L69" s="68">
        <f t="shared" si="16"/>
        <v>0</v>
      </c>
      <c r="M69" s="124"/>
      <c r="N69" s="69">
        <f t="shared" si="17"/>
        <v>0</v>
      </c>
      <c r="O69" s="107"/>
    </row>
    <row r="70" spans="2:15" ht="15.75" x14ac:dyDescent="0.25">
      <c r="B70" s="319" t="s">
        <v>173</v>
      </c>
      <c r="C70" s="320"/>
      <c r="D70" s="227">
        <v>542600</v>
      </c>
      <c r="E70" s="123"/>
      <c r="F70" s="124"/>
      <c r="G70" s="124"/>
      <c r="H70" s="74">
        <f t="shared" si="14"/>
        <v>0</v>
      </c>
      <c r="I70" s="124"/>
      <c r="J70" s="124"/>
      <c r="K70" s="68">
        <f t="shared" si="15"/>
        <v>0</v>
      </c>
      <c r="L70" s="68">
        <f t="shared" si="16"/>
        <v>0</v>
      </c>
      <c r="M70" s="124"/>
      <c r="N70" s="69">
        <f t="shared" si="17"/>
        <v>0</v>
      </c>
      <c r="O70" s="107"/>
    </row>
    <row r="71" spans="2:15" ht="15.75" x14ac:dyDescent="0.25">
      <c r="B71" s="319" t="s">
        <v>174</v>
      </c>
      <c r="C71" s="320"/>
      <c r="D71" s="227">
        <v>542700</v>
      </c>
      <c r="E71" s="123"/>
      <c r="F71" s="124"/>
      <c r="G71" s="124"/>
      <c r="H71" s="74">
        <f t="shared" si="14"/>
        <v>0</v>
      </c>
      <c r="I71" s="124"/>
      <c r="J71" s="124"/>
      <c r="K71" s="68">
        <f t="shared" si="15"/>
        <v>0</v>
      </c>
      <c r="L71" s="68">
        <f t="shared" si="16"/>
        <v>0</v>
      </c>
      <c r="M71" s="124"/>
      <c r="N71" s="69">
        <f t="shared" si="17"/>
        <v>0</v>
      </c>
      <c r="O71" s="107"/>
    </row>
    <row r="72" spans="2:15" ht="15.75" x14ac:dyDescent="0.25">
      <c r="B72" s="319" t="s">
        <v>175</v>
      </c>
      <c r="C72" s="320"/>
      <c r="D72" s="227">
        <v>542800</v>
      </c>
      <c r="E72" s="123"/>
      <c r="F72" s="124"/>
      <c r="G72" s="124"/>
      <c r="H72" s="74">
        <f t="shared" si="14"/>
        <v>0</v>
      </c>
      <c r="I72" s="124"/>
      <c r="J72" s="124"/>
      <c r="K72" s="68">
        <f t="shared" si="15"/>
        <v>0</v>
      </c>
      <c r="L72" s="68">
        <f t="shared" si="16"/>
        <v>0</v>
      </c>
      <c r="M72" s="124"/>
      <c r="N72" s="69">
        <f t="shared" si="17"/>
        <v>0</v>
      </c>
      <c r="O72" s="107"/>
    </row>
    <row r="73" spans="2:15" ht="15.75" x14ac:dyDescent="0.25">
      <c r="B73" s="319" t="s">
        <v>176</v>
      </c>
      <c r="C73" s="320"/>
      <c r="D73" s="227">
        <v>542900</v>
      </c>
      <c r="E73" s="123"/>
      <c r="F73" s="124"/>
      <c r="G73" s="124"/>
      <c r="H73" s="74">
        <f t="shared" si="14"/>
        <v>0</v>
      </c>
      <c r="I73" s="124"/>
      <c r="J73" s="124"/>
      <c r="K73" s="68">
        <f t="shared" si="15"/>
        <v>0</v>
      </c>
      <c r="L73" s="68">
        <f t="shared" si="16"/>
        <v>0</v>
      </c>
      <c r="M73" s="124"/>
      <c r="N73" s="69">
        <f t="shared" si="17"/>
        <v>0</v>
      </c>
      <c r="O73" s="107"/>
    </row>
    <row r="74" spans="2:15" ht="15.75" x14ac:dyDescent="0.25">
      <c r="B74" s="319" t="s">
        <v>267</v>
      </c>
      <c r="C74" s="320"/>
      <c r="D74" s="227">
        <v>543000</v>
      </c>
      <c r="E74" s="123"/>
      <c r="F74" s="124"/>
      <c r="G74" s="124"/>
      <c r="H74" s="74">
        <f t="shared" si="14"/>
        <v>0</v>
      </c>
      <c r="I74" s="124"/>
      <c r="J74" s="124"/>
      <c r="K74" s="68">
        <f t="shared" si="15"/>
        <v>0</v>
      </c>
      <c r="L74" s="68">
        <f t="shared" si="16"/>
        <v>0</v>
      </c>
      <c r="M74" s="124"/>
      <c r="N74" s="69">
        <f t="shared" si="17"/>
        <v>0</v>
      </c>
      <c r="O74" s="107"/>
    </row>
    <row r="75" spans="2:15" ht="15.75" x14ac:dyDescent="0.25">
      <c r="B75" s="319" t="s">
        <v>268</v>
      </c>
      <c r="C75" s="320"/>
      <c r="D75" s="227">
        <v>543009</v>
      </c>
      <c r="E75" s="123"/>
      <c r="F75" s="124"/>
      <c r="G75" s="124"/>
      <c r="H75" s="74">
        <f t="shared" si="14"/>
        <v>0</v>
      </c>
      <c r="I75" s="124"/>
      <c r="J75" s="124"/>
      <c r="K75" s="68">
        <f t="shared" si="15"/>
        <v>0</v>
      </c>
      <c r="L75" s="68">
        <f t="shared" si="16"/>
        <v>0</v>
      </c>
      <c r="M75" s="124"/>
      <c r="N75" s="69">
        <f t="shared" si="17"/>
        <v>0</v>
      </c>
      <c r="O75" s="107"/>
    </row>
    <row r="76" spans="2:15" ht="15.75" x14ac:dyDescent="0.25">
      <c r="B76" s="319" t="s">
        <v>75</v>
      </c>
      <c r="C76" s="320"/>
      <c r="D76" s="227">
        <v>543100</v>
      </c>
      <c r="E76" s="123"/>
      <c r="F76" s="124"/>
      <c r="G76" s="124"/>
      <c r="H76" s="74">
        <f t="shared" si="14"/>
        <v>0</v>
      </c>
      <c r="I76" s="124"/>
      <c r="J76" s="124"/>
      <c r="K76" s="68">
        <v>0</v>
      </c>
      <c r="L76" s="68">
        <f t="shared" si="16"/>
        <v>0</v>
      </c>
      <c r="M76" s="124"/>
      <c r="N76" s="69">
        <f t="shared" si="17"/>
        <v>0</v>
      </c>
      <c r="O76" s="107"/>
    </row>
    <row r="77" spans="2:15" ht="15.75" x14ac:dyDescent="0.25">
      <c r="B77" s="319" t="s">
        <v>177</v>
      </c>
      <c r="C77" s="320"/>
      <c r="D77" s="227">
        <v>543200</v>
      </c>
      <c r="E77" s="123"/>
      <c r="F77" s="124"/>
      <c r="G77" s="124"/>
      <c r="H77" s="74">
        <f t="shared" si="14"/>
        <v>0</v>
      </c>
      <c r="I77" s="124"/>
      <c r="J77" s="124"/>
      <c r="K77" s="68">
        <f t="shared" ref="K77:K125" si="18">I77+J77</f>
        <v>0</v>
      </c>
      <c r="L77" s="68">
        <f t="shared" si="16"/>
        <v>0</v>
      </c>
      <c r="M77" s="124"/>
      <c r="N77" s="69">
        <f t="shared" si="17"/>
        <v>0</v>
      </c>
      <c r="O77" s="107"/>
    </row>
    <row r="78" spans="2:15" ht="15.75" x14ac:dyDescent="0.25">
      <c r="B78" s="319" t="s">
        <v>178</v>
      </c>
      <c r="C78" s="320"/>
      <c r="D78" s="227">
        <v>543300</v>
      </c>
      <c r="E78" s="123"/>
      <c r="F78" s="124"/>
      <c r="G78" s="124"/>
      <c r="H78" s="74">
        <f t="shared" si="14"/>
        <v>0</v>
      </c>
      <c r="I78" s="124"/>
      <c r="J78" s="124"/>
      <c r="K78" s="68">
        <f t="shared" si="18"/>
        <v>0</v>
      </c>
      <c r="L78" s="68">
        <f t="shared" si="16"/>
        <v>0</v>
      </c>
      <c r="M78" s="124"/>
      <c r="N78" s="69">
        <f t="shared" si="17"/>
        <v>0</v>
      </c>
      <c r="O78" s="107"/>
    </row>
    <row r="79" spans="2:15" ht="15.75" x14ac:dyDescent="0.25">
      <c r="B79" s="319" t="s">
        <v>179</v>
      </c>
      <c r="C79" s="320"/>
      <c r="D79" s="227">
        <v>543400</v>
      </c>
      <c r="E79" s="123"/>
      <c r="F79" s="124"/>
      <c r="G79" s="124"/>
      <c r="H79" s="74">
        <f t="shared" si="14"/>
        <v>0</v>
      </c>
      <c r="I79" s="124"/>
      <c r="J79" s="124"/>
      <c r="K79" s="68">
        <f t="shared" si="18"/>
        <v>0</v>
      </c>
      <c r="L79" s="68">
        <f t="shared" si="16"/>
        <v>0</v>
      </c>
      <c r="M79" s="124"/>
      <c r="N79" s="69">
        <f t="shared" si="17"/>
        <v>0</v>
      </c>
      <c r="O79" s="107"/>
    </row>
    <row r="80" spans="2:15" ht="15.75" x14ac:dyDescent="0.25">
      <c r="B80" s="319" t="s">
        <v>180</v>
      </c>
      <c r="C80" s="320"/>
      <c r="D80" s="227">
        <v>543500</v>
      </c>
      <c r="E80" s="123"/>
      <c r="F80" s="124"/>
      <c r="G80" s="124"/>
      <c r="H80" s="74">
        <f t="shared" si="14"/>
        <v>0</v>
      </c>
      <c r="I80" s="124"/>
      <c r="J80" s="124"/>
      <c r="K80" s="68">
        <f t="shared" si="18"/>
        <v>0</v>
      </c>
      <c r="L80" s="68">
        <f t="shared" si="16"/>
        <v>0</v>
      </c>
      <c r="M80" s="124"/>
      <c r="N80" s="69">
        <f t="shared" si="17"/>
        <v>0</v>
      </c>
      <c r="O80" s="107"/>
    </row>
    <row r="81" spans="2:15" ht="15.75" x14ac:dyDescent="0.25">
      <c r="B81" s="319" t="s">
        <v>181</v>
      </c>
      <c r="C81" s="320"/>
      <c r="D81" s="227">
        <v>543600</v>
      </c>
      <c r="E81" s="123"/>
      <c r="F81" s="124"/>
      <c r="G81" s="124"/>
      <c r="H81" s="74">
        <f t="shared" si="14"/>
        <v>0</v>
      </c>
      <c r="I81" s="124"/>
      <c r="J81" s="124"/>
      <c r="K81" s="68">
        <f t="shared" si="18"/>
        <v>0</v>
      </c>
      <c r="L81" s="68">
        <f t="shared" si="16"/>
        <v>0</v>
      </c>
      <c r="M81" s="124"/>
      <c r="N81" s="69">
        <f t="shared" si="17"/>
        <v>0</v>
      </c>
      <c r="O81" s="107"/>
    </row>
    <row r="82" spans="2:15" ht="15.75" x14ac:dyDescent="0.25">
      <c r="B82" s="319" t="s">
        <v>182</v>
      </c>
      <c r="C82" s="320"/>
      <c r="D82" s="227">
        <v>543700</v>
      </c>
      <c r="E82" s="123"/>
      <c r="F82" s="124"/>
      <c r="G82" s="124"/>
      <c r="H82" s="74">
        <f t="shared" si="14"/>
        <v>0</v>
      </c>
      <c r="I82" s="124"/>
      <c r="J82" s="124"/>
      <c r="K82" s="68">
        <f t="shared" si="18"/>
        <v>0</v>
      </c>
      <c r="L82" s="68">
        <f t="shared" si="16"/>
        <v>0</v>
      </c>
      <c r="M82" s="124"/>
      <c r="N82" s="69">
        <f t="shared" si="17"/>
        <v>0</v>
      </c>
      <c r="O82" s="107"/>
    </row>
    <row r="83" spans="2:15" ht="15.75" x14ac:dyDescent="0.25">
      <c r="B83" s="319" t="s">
        <v>183</v>
      </c>
      <c r="C83" s="320"/>
      <c r="D83" s="227">
        <v>543820</v>
      </c>
      <c r="E83" s="123"/>
      <c r="F83" s="124"/>
      <c r="G83" s="124"/>
      <c r="H83" s="74">
        <f t="shared" si="14"/>
        <v>0</v>
      </c>
      <c r="I83" s="124"/>
      <c r="J83" s="124"/>
      <c r="K83" s="68">
        <f t="shared" si="18"/>
        <v>0</v>
      </c>
      <c r="L83" s="68">
        <f>+H83-K83</f>
        <v>0</v>
      </c>
      <c r="M83" s="124"/>
      <c r="N83" s="69">
        <f>+L83-M83</f>
        <v>0</v>
      </c>
      <c r="O83" s="107"/>
    </row>
    <row r="84" spans="2:15" ht="15.75" x14ac:dyDescent="0.25">
      <c r="B84" s="319" t="s">
        <v>269</v>
      </c>
      <c r="C84" s="320"/>
      <c r="D84" s="227">
        <v>543830</v>
      </c>
      <c r="E84" s="123"/>
      <c r="F84" s="124"/>
      <c r="G84" s="124"/>
      <c r="H84" s="74">
        <f t="shared" si="14"/>
        <v>0</v>
      </c>
      <c r="I84" s="124"/>
      <c r="J84" s="124"/>
      <c r="K84" s="68">
        <f t="shared" si="18"/>
        <v>0</v>
      </c>
      <c r="L84" s="68">
        <f t="shared" si="16"/>
        <v>0</v>
      </c>
      <c r="M84" s="124"/>
      <c r="N84" s="69">
        <f t="shared" si="17"/>
        <v>0</v>
      </c>
      <c r="O84" s="107"/>
    </row>
    <row r="85" spans="2:15" ht="15.75" x14ac:dyDescent="0.25">
      <c r="B85" s="319" t="s">
        <v>54</v>
      </c>
      <c r="C85" s="320"/>
      <c r="D85" s="227">
        <v>543900</v>
      </c>
      <c r="E85" s="123"/>
      <c r="F85" s="124"/>
      <c r="G85" s="124"/>
      <c r="H85" s="74">
        <f t="shared" si="14"/>
        <v>0</v>
      </c>
      <c r="I85" s="124"/>
      <c r="J85" s="124"/>
      <c r="K85" s="68">
        <f t="shared" si="18"/>
        <v>0</v>
      </c>
      <c r="L85" s="68">
        <f>+H85-K85</f>
        <v>0</v>
      </c>
      <c r="M85" s="124"/>
      <c r="N85" s="69">
        <f>+L85-M85</f>
        <v>0</v>
      </c>
      <c r="O85" s="107"/>
    </row>
    <row r="86" spans="2:15" ht="15.75" x14ac:dyDescent="0.25">
      <c r="B86" s="319" t="s">
        <v>184</v>
      </c>
      <c r="C86" s="320"/>
      <c r="D86" s="227">
        <v>544000</v>
      </c>
      <c r="E86" s="123"/>
      <c r="F86" s="124"/>
      <c r="G86" s="124"/>
      <c r="H86" s="74">
        <f t="shared" si="14"/>
        <v>0</v>
      </c>
      <c r="I86" s="124"/>
      <c r="J86" s="124"/>
      <c r="K86" s="68">
        <f t="shared" si="18"/>
        <v>0</v>
      </c>
      <c r="L86" s="68">
        <f t="shared" si="16"/>
        <v>0</v>
      </c>
      <c r="M86" s="124"/>
      <c r="N86" s="69">
        <f t="shared" si="17"/>
        <v>0</v>
      </c>
      <c r="O86" s="107"/>
    </row>
    <row r="87" spans="2:15" ht="15.75" x14ac:dyDescent="0.25">
      <c r="B87" s="319" t="s">
        <v>185</v>
      </c>
      <c r="C87" s="320"/>
      <c r="D87" s="227">
        <v>544100</v>
      </c>
      <c r="E87" s="123"/>
      <c r="F87" s="124"/>
      <c r="G87" s="124"/>
      <c r="H87" s="74">
        <f t="shared" si="14"/>
        <v>0</v>
      </c>
      <c r="I87" s="124"/>
      <c r="J87" s="124"/>
      <c r="K87" s="68">
        <f t="shared" si="18"/>
        <v>0</v>
      </c>
      <c r="L87" s="68">
        <f>+H87-K87</f>
        <v>0</v>
      </c>
      <c r="M87" s="124"/>
      <c r="N87" s="69">
        <f>+L87-M87</f>
        <v>0</v>
      </c>
      <c r="O87" s="107"/>
    </row>
    <row r="88" spans="2:15" ht="15.75" x14ac:dyDescent="0.25">
      <c r="B88" s="319" t="s">
        <v>186</v>
      </c>
      <c r="C88" s="320"/>
      <c r="D88" s="227">
        <v>544200</v>
      </c>
      <c r="E88" s="123"/>
      <c r="F88" s="124"/>
      <c r="G88" s="124"/>
      <c r="H88" s="74">
        <f t="shared" si="14"/>
        <v>0</v>
      </c>
      <c r="I88" s="124"/>
      <c r="J88" s="124"/>
      <c r="K88" s="68">
        <f t="shared" si="18"/>
        <v>0</v>
      </c>
      <c r="L88" s="68">
        <f t="shared" si="16"/>
        <v>0</v>
      </c>
      <c r="M88" s="124"/>
      <c r="N88" s="69">
        <f t="shared" si="17"/>
        <v>0</v>
      </c>
      <c r="O88" s="107"/>
    </row>
    <row r="89" spans="2:15" ht="15.75" x14ac:dyDescent="0.25">
      <c r="B89" s="319" t="s">
        <v>187</v>
      </c>
      <c r="C89" s="320"/>
      <c r="D89" s="227">
        <v>544300</v>
      </c>
      <c r="E89" s="123"/>
      <c r="F89" s="124"/>
      <c r="G89" s="124"/>
      <c r="H89" s="74">
        <f t="shared" si="14"/>
        <v>0</v>
      </c>
      <c r="I89" s="124"/>
      <c r="J89" s="124"/>
      <c r="K89" s="68">
        <f t="shared" si="18"/>
        <v>0</v>
      </c>
      <c r="L89" s="68">
        <f t="shared" si="16"/>
        <v>0</v>
      </c>
      <c r="M89" s="124"/>
      <c r="N89" s="69">
        <f t="shared" si="17"/>
        <v>0</v>
      </c>
      <c r="O89" s="107"/>
    </row>
    <row r="90" spans="2:15" ht="15.75" x14ac:dyDescent="0.25">
      <c r="B90" s="319" t="s">
        <v>188</v>
      </c>
      <c r="C90" s="320"/>
      <c r="D90" s="227">
        <v>544400</v>
      </c>
      <c r="E90" s="123"/>
      <c r="F90" s="124"/>
      <c r="G90" s="124"/>
      <c r="H90" s="74">
        <f t="shared" si="14"/>
        <v>0</v>
      </c>
      <c r="I90" s="124"/>
      <c r="J90" s="124"/>
      <c r="K90" s="68">
        <f t="shared" si="18"/>
        <v>0</v>
      </c>
      <c r="L90" s="68">
        <f t="shared" si="16"/>
        <v>0</v>
      </c>
      <c r="M90" s="124"/>
      <c r="N90" s="69">
        <f t="shared" si="17"/>
        <v>0</v>
      </c>
      <c r="O90" s="107"/>
    </row>
    <row r="91" spans="2:15" ht="15.75" x14ac:dyDescent="0.25">
      <c r="B91" s="319" t="s">
        <v>189</v>
      </c>
      <c r="C91" s="320"/>
      <c r="D91" s="227">
        <v>544500</v>
      </c>
      <c r="E91" s="123"/>
      <c r="F91" s="124"/>
      <c r="G91" s="124"/>
      <c r="H91" s="74">
        <f t="shared" si="14"/>
        <v>0</v>
      </c>
      <c r="I91" s="124"/>
      <c r="J91" s="124"/>
      <c r="K91" s="68">
        <f t="shared" si="18"/>
        <v>0</v>
      </c>
      <c r="L91" s="68">
        <f>+H91-K91</f>
        <v>0</v>
      </c>
      <c r="M91" s="124"/>
      <c r="N91" s="69">
        <f>+L91-M91</f>
        <v>0</v>
      </c>
      <c r="O91" s="107"/>
    </row>
    <row r="92" spans="2:15" ht="15.75" x14ac:dyDescent="0.25">
      <c r="B92" s="319" t="s">
        <v>190</v>
      </c>
      <c r="C92" s="320"/>
      <c r="D92" s="227">
        <v>544600</v>
      </c>
      <c r="E92" s="123"/>
      <c r="F92" s="124"/>
      <c r="G92" s="124"/>
      <c r="H92" s="74">
        <f t="shared" si="14"/>
        <v>0</v>
      </c>
      <c r="I92" s="124"/>
      <c r="J92" s="124"/>
      <c r="K92" s="68">
        <f t="shared" si="18"/>
        <v>0</v>
      </c>
      <c r="L92" s="68">
        <f>+H92-K92</f>
        <v>0</v>
      </c>
      <c r="M92" s="124"/>
      <c r="N92" s="69">
        <f>+L92-M92</f>
        <v>0</v>
      </c>
      <c r="O92" s="107"/>
    </row>
    <row r="93" spans="2:15" ht="15.75" x14ac:dyDescent="0.25">
      <c r="B93" s="319" t="s">
        <v>191</v>
      </c>
      <c r="C93" s="320"/>
      <c r="D93" s="227">
        <v>544700</v>
      </c>
      <c r="E93" s="123"/>
      <c r="F93" s="124"/>
      <c r="G93" s="124"/>
      <c r="H93" s="74">
        <f t="shared" si="14"/>
        <v>0</v>
      </c>
      <c r="I93" s="124"/>
      <c r="J93" s="124"/>
      <c r="K93" s="68">
        <f t="shared" si="18"/>
        <v>0</v>
      </c>
      <c r="L93" s="68">
        <f>+H93-K93</f>
        <v>0</v>
      </c>
      <c r="M93" s="124"/>
      <c r="N93" s="69">
        <f>+L93-M93</f>
        <v>0</v>
      </c>
      <c r="O93" s="107"/>
    </row>
    <row r="94" spans="2:15" ht="15.75" x14ac:dyDescent="0.25">
      <c r="B94" s="319" t="s">
        <v>192</v>
      </c>
      <c r="C94" s="320"/>
      <c r="D94" s="227">
        <v>544800</v>
      </c>
      <c r="E94" s="123"/>
      <c r="F94" s="124"/>
      <c r="G94" s="124"/>
      <c r="H94" s="74">
        <f t="shared" si="14"/>
        <v>0</v>
      </c>
      <c r="I94" s="124"/>
      <c r="J94" s="124"/>
      <c r="K94" s="68">
        <f t="shared" si="18"/>
        <v>0</v>
      </c>
      <c r="L94" s="68">
        <f>+H94-K94</f>
        <v>0</v>
      </c>
      <c r="M94" s="124"/>
      <c r="N94" s="69">
        <f>+L94-M94</f>
        <v>0</v>
      </c>
      <c r="O94" s="107"/>
    </row>
    <row r="95" spans="2:15" ht="15.75" x14ac:dyDescent="0.25">
      <c r="B95" s="319" t="s">
        <v>193</v>
      </c>
      <c r="C95" s="320"/>
      <c r="D95" s="227">
        <v>544900</v>
      </c>
      <c r="E95" s="123"/>
      <c r="F95" s="124"/>
      <c r="G95" s="124"/>
      <c r="H95" s="74">
        <f t="shared" si="14"/>
        <v>0</v>
      </c>
      <c r="I95" s="124"/>
      <c r="J95" s="124"/>
      <c r="K95" s="68">
        <f t="shared" si="18"/>
        <v>0</v>
      </c>
      <c r="L95" s="68">
        <f>+H95-K95</f>
        <v>0</v>
      </c>
      <c r="M95" s="124"/>
      <c r="N95" s="69">
        <f>+L95-M95</f>
        <v>0</v>
      </c>
      <c r="O95" s="107"/>
    </row>
    <row r="96" spans="2:15" ht="15.75" x14ac:dyDescent="0.25">
      <c r="B96" s="319" t="s">
        <v>37</v>
      </c>
      <c r="C96" s="320"/>
      <c r="D96" s="227">
        <v>545600</v>
      </c>
      <c r="E96" s="123"/>
      <c r="F96" s="124"/>
      <c r="G96" s="124"/>
      <c r="H96" s="74">
        <f t="shared" si="14"/>
        <v>0</v>
      </c>
      <c r="I96" s="124"/>
      <c r="J96" s="124"/>
      <c r="K96" s="68">
        <f t="shared" si="18"/>
        <v>0</v>
      </c>
      <c r="L96" s="68">
        <f t="shared" si="16"/>
        <v>0</v>
      </c>
      <c r="M96" s="124"/>
      <c r="N96" s="69">
        <f t="shared" si="17"/>
        <v>0</v>
      </c>
      <c r="O96" s="107"/>
    </row>
    <row r="97" spans="2:15" ht="15.75" x14ac:dyDescent="0.25">
      <c r="B97" s="319" t="s">
        <v>194</v>
      </c>
      <c r="C97" s="320"/>
      <c r="D97" s="227">
        <v>545609</v>
      </c>
      <c r="E97" s="123"/>
      <c r="F97" s="124"/>
      <c r="G97" s="124"/>
      <c r="H97" s="74">
        <f t="shared" si="14"/>
        <v>0</v>
      </c>
      <c r="I97" s="124"/>
      <c r="J97" s="124"/>
      <c r="K97" s="68">
        <f t="shared" si="18"/>
        <v>0</v>
      </c>
      <c r="L97" s="68">
        <f t="shared" si="16"/>
        <v>0</v>
      </c>
      <c r="M97" s="124"/>
      <c r="N97" s="69">
        <f t="shared" si="17"/>
        <v>0</v>
      </c>
      <c r="O97" s="107"/>
    </row>
    <row r="98" spans="2:15" ht="15.75" x14ac:dyDescent="0.25">
      <c r="B98" s="319" t="s">
        <v>195</v>
      </c>
      <c r="C98" s="320"/>
      <c r="D98" s="227">
        <v>545700</v>
      </c>
      <c r="E98" s="123"/>
      <c r="F98" s="124"/>
      <c r="G98" s="124"/>
      <c r="H98" s="74">
        <f t="shared" si="14"/>
        <v>0</v>
      </c>
      <c r="I98" s="124"/>
      <c r="J98" s="124"/>
      <c r="K98" s="68">
        <f t="shared" si="18"/>
        <v>0</v>
      </c>
      <c r="L98" s="68">
        <f t="shared" si="16"/>
        <v>0</v>
      </c>
      <c r="M98" s="124"/>
      <c r="N98" s="69">
        <f t="shared" si="17"/>
        <v>0</v>
      </c>
      <c r="O98" s="107"/>
    </row>
    <row r="99" spans="2:15" ht="15.75" x14ac:dyDescent="0.25">
      <c r="B99" s="319" t="s">
        <v>196</v>
      </c>
      <c r="C99" s="320"/>
      <c r="D99" s="227">
        <v>545710</v>
      </c>
      <c r="E99" s="123"/>
      <c r="F99" s="124"/>
      <c r="G99" s="124"/>
      <c r="H99" s="74">
        <f t="shared" si="14"/>
        <v>0</v>
      </c>
      <c r="I99" s="124"/>
      <c r="J99" s="124"/>
      <c r="K99" s="68">
        <f t="shared" si="18"/>
        <v>0</v>
      </c>
      <c r="L99" s="68">
        <f>+H99-K99</f>
        <v>0</v>
      </c>
      <c r="M99" s="124"/>
      <c r="N99" s="69">
        <f>+L99-M99</f>
        <v>0</v>
      </c>
      <c r="O99" s="107"/>
    </row>
    <row r="100" spans="2:15" ht="15.75" x14ac:dyDescent="0.25">
      <c r="B100" s="319" t="s">
        <v>197</v>
      </c>
      <c r="C100" s="320"/>
      <c r="D100" s="227">
        <v>545800</v>
      </c>
      <c r="E100" s="123"/>
      <c r="F100" s="124"/>
      <c r="G100" s="124"/>
      <c r="H100" s="74">
        <f t="shared" si="14"/>
        <v>0</v>
      </c>
      <c r="I100" s="124"/>
      <c r="J100" s="124"/>
      <c r="K100" s="68">
        <f t="shared" si="18"/>
        <v>0</v>
      </c>
      <c r="L100" s="68">
        <f t="shared" si="16"/>
        <v>0</v>
      </c>
      <c r="M100" s="124"/>
      <c r="N100" s="69">
        <f t="shared" si="17"/>
        <v>0</v>
      </c>
      <c r="O100" s="21"/>
    </row>
    <row r="101" spans="2:15" ht="15.75" x14ac:dyDescent="0.25">
      <c r="B101" s="319" t="s">
        <v>198</v>
      </c>
      <c r="C101" s="320"/>
      <c r="D101" s="227">
        <v>545810</v>
      </c>
      <c r="E101" s="123"/>
      <c r="F101" s="124"/>
      <c r="G101" s="124"/>
      <c r="H101" s="74">
        <f t="shared" si="14"/>
        <v>0</v>
      </c>
      <c r="I101" s="124"/>
      <c r="J101" s="124"/>
      <c r="K101" s="68">
        <f t="shared" si="18"/>
        <v>0</v>
      </c>
      <c r="L101" s="68">
        <f t="shared" si="16"/>
        <v>0</v>
      </c>
      <c r="M101" s="124"/>
      <c r="N101" s="69">
        <f t="shared" si="17"/>
        <v>0</v>
      </c>
      <c r="O101" s="107"/>
    </row>
    <row r="102" spans="2:15" ht="15.75" x14ac:dyDescent="0.25">
      <c r="B102" s="319" t="s">
        <v>199</v>
      </c>
      <c r="C102" s="320"/>
      <c r="D102" s="227">
        <v>545900</v>
      </c>
      <c r="E102" s="123"/>
      <c r="F102" s="124"/>
      <c r="G102" s="124"/>
      <c r="H102" s="74">
        <f t="shared" si="14"/>
        <v>0</v>
      </c>
      <c r="I102" s="124"/>
      <c r="J102" s="124"/>
      <c r="K102" s="68">
        <f t="shared" si="18"/>
        <v>0</v>
      </c>
      <c r="L102" s="68">
        <f t="shared" si="16"/>
        <v>0</v>
      </c>
      <c r="M102" s="124"/>
      <c r="N102" s="69">
        <f t="shared" si="17"/>
        <v>0</v>
      </c>
      <c r="O102" s="107"/>
    </row>
    <row r="103" spans="2:15" ht="15.75" x14ac:dyDescent="0.25">
      <c r="B103" s="319" t="s">
        <v>270</v>
      </c>
      <c r="C103" s="320"/>
      <c r="D103" s="227">
        <v>545909</v>
      </c>
      <c r="E103" s="123"/>
      <c r="F103" s="124"/>
      <c r="G103" s="124"/>
      <c r="H103" s="74">
        <f t="shared" si="14"/>
        <v>0</v>
      </c>
      <c r="I103" s="124"/>
      <c r="J103" s="125"/>
      <c r="K103" s="68">
        <f t="shared" si="18"/>
        <v>0</v>
      </c>
      <c r="L103" s="68">
        <f t="shared" si="16"/>
        <v>0</v>
      </c>
      <c r="M103" s="125"/>
      <c r="N103" s="69">
        <f t="shared" si="17"/>
        <v>0</v>
      </c>
      <c r="O103" s="107"/>
    </row>
    <row r="104" spans="2:15" ht="15.75" x14ac:dyDescent="0.25">
      <c r="B104" s="319" t="s">
        <v>200</v>
      </c>
      <c r="C104" s="320"/>
      <c r="D104" s="227">
        <v>546000</v>
      </c>
      <c r="E104" s="123"/>
      <c r="F104" s="124"/>
      <c r="G104" s="124"/>
      <c r="H104" s="74">
        <f t="shared" si="14"/>
        <v>0</v>
      </c>
      <c r="I104" s="124"/>
      <c r="J104" s="124"/>
      <c r="K104" s="68">
        <f t="shared" si="18"/>
        <v>0</v>
      </c>
      <c r="L104" s="68">
        <f t="shared" si="16"/>
        <v>0</v>
      </c>
      <c r="M104" s="124"/>
      <c r="N104" s="69">
        <f t="shared" si="17"/>
        <v>0</v>
      </c>
      <c r="O104" s="107"/>
    </row>
    <row r="105" spans="2:15" ht="15.75" x14ac:dyDescent="0.25">
      <c r="B105" s="319" t="s">
        <v>76</v>
      </c>
      <c r="C105" s="320"/>
      <c r="D105" s="227">
        <v>546100</v>
      </c>
      <c r="E105" s="123"/>
      <c r="F105" s="124"/>
      <c r="G105" s="124"/>
      <c r="H105" s="74">
        <f t="shared" si="14"/>
        <v>0</v>
      </c>
      <c r="I105" s="124"/>
      <c r="J105" s="124"/>
      <c r="K105" s="68">
        <f t="shared" si="18"/>
        <v>0</v>
      </c>
      <c r="L105" s="68">
        <f t="shared" si="16"/>
        <v>0</v>
      </c>
      <c r="M105" s="124"/>
      <c r="N105" s="69">
        <f t="shared" si="17"/>
        <v>0</v>
      </c>
      <c r="O105" s="107"/>
    </row>
    <row r="106" spans="2:15" ht="15.75" x14ac:dyDescent="0.25">
      <c r="B106" s="319" t="s">
        <v>271</v>
      </c>
      <c r="C106" s="320"/>
      <c r="D106" s="227">
        <v>546109</v>
      </c>
      <c r="E106" s="123"/>
      <c r="F106" s="124"/>
      <c r="G106" s="124"/>
      <c r="H106" s="74">
        <f t="shared" si="14"/>
        <v>0</v>
      </c>
      <c r="I106" s="124"/>
      <c r="J106" s="124"/>
      <c r="K106" s="68">
        <f t="shared" si="18"/>
        <v>0</v>
      </c>
      <c r="L106" s="68">
        <f t="shared" si="16"/>
        <v>0</v>
      </c>
      <c r="M106" s="124"/>
      <c r="N106" s="69">
        <f t="shared" si="17"/>
        <v>0</v>
      </c>
      <c r="O106" s="107"/>
    </row>
    <row r="107" spans="2:15" ht="15.75" x14ac:dyDescent="0.25">
      <c r="B107" s="319" t="s">
        <v>201</v>
      </c>
      <c r="C107" s="320"/>
      <c r="D107" s="227">
        <v>546200</v>
      </c>
      <c r="E107" s="123"/>
      <c r="F107" s="124"/>
      <c r="G107" s="124"/>
      <c r="H107" s="74">
        <f t="shared" si="14"/>
        <v>0</v>
      </c>
      <c r="I107" s="124"/>
      <c r="J107" s="124"/>
      <c r="K107" s="68">
        <f t="shared" si="18"/>
        <v>0</v>
      </c>
      <c r="L107" s="68">
        <f t="shared" si="16"/>
        <v>0</v>
      </c>
      <c r="M107" s="124"/>
      <c r="N107" s="69">
        <f t="shared" si="17"/>
        <v>0</v>
      </c>
      <c r="O107" s="107"/>
    </row>
    <row r="108" spans="2:15" ht="15.75" x14ac:dyDescent="0.25">
      <c r="B108" s="319" t="s">
        <v>38</v>
      </c>
      <c r="C108" s="320"/>
      <c r="D108" s="227">
        <v>546300</v>
      </c>
      <c r="E108" s="123"/>
      <c r="F108" s="124"/>
      <c r="G108" s="124"/>
      <c r="H108" s="74">
        <f t="shared" si="14"/>
        <v>0</v>
      </c>
      <c r="I108" s="124"/>
      <c r="J108" s="124"/>
      <c r="K108" s="68">
        <f t="shared" si="18"/>
        <v>0</v>
      </c>
      <c r="L108" s="68">
        <f t="shared" si="16"/>
        <v>0</v>
      </c>
      <c r="M108" s="124"/>
      <c r="N108" s="69">
        <f t="shared" si="17"/>
        <v>0</v>
      </c>
      <c r="O108" s="107"/>
    </row>
    <row r="109" spans="2:15" ht="15.75" x14ac:dyDescent="0.25">
      <c r="B109" s="319" t="s">
        <v>202</v>
      </c>
      <c r="C109" s="320"/>
      <c r="D109" s="227">
        <v>546310</v>
      </c>
      <c r="E109" s="123"/>
      <c r="F109" s="124"/>
      <c r="G109" s="124"/>
      <c r="H109" s="74">
        <f t="shared" si="14"/>
        <v>0</v>
      </c>
      <c r="I109" s="124"/>
      <c r="J109" s="124"/>
      <c r="K109" s="68">
        <f t="shared" si="18"/>
        <v>0</v>
      </c>
      <c r="L109" s="68">
        <f t="shared" si="16"/>
        <v>0</v>
      </c>
      <c r="M109" s="124"/>
      <c r="N109" s="69">
        <f t="shared" si="17"/>
        <v>0</v>
      </c>
      <c r="O109" s="107"/>
    </row>
    <row r="110" spans="2:15" ht="15.75" x14ac:dyDescent="0.25">
      <c r="B110" s="319" t="s">
        <v>203</v>
      </c>
      <c r="C110" s="320"/>
      <c r="D110" s="227">
        <v>546320</v>
      </c>
      <c r="E110" s="123"/>
      <c r="F110" s="124"/>
      <c r="G110" s="124"/>
      <c r="H110" s="74">
        <f t="shared" si="14"/>
        <v>0</v>
      </c>
      <c r="I110" s="124"/>
      <c r="J110" s="124"/>
      <c r="K110" s="68">
        <f t="shared" si="18"/>
        <v>0</v>
      </c>
      <c r="L110" s="68">
        <f t="shared" si="16"/>
        <v>0</v>
      </c>
      <c r="M110" s="124"/>
      <c r="N110" s="69">
        <f t="shared" si="17"/>
        <v>0</v>
      </c>
      <c r="O110" s="107"/>
    </row>
    <row r="111" spans="2:15" ht="15.75" x14ac:dyDescent="0.25">
      <c r="B111" s="319" t="s">
        <v>204</v>
      </c>
      <c r="C111" s="320"/>
      <c r="D111" s="227">
        <v>546330</v>
      </c>
      <c r="E111" s="123"/>
      <c r="F111" s="124"/>
      <c r="G111" s="124"/>
      <c r="H111" s="74">
        <f t="shared" si="14"/>
        <v>0</v>
      </c>
      <c r="I111" s="124"/>
      <c r="J111" s="124"/>
      <c r="K111" s="68">
        <f t="shared" si="18"/>
        <v>0</v>
      </c>
      <c r="L111" s="68">
        <f>+H111-K111</f>
        <v>0</v>
      </c>
      <c r="M111" s="124"/>
      <c r="N111" s="69">
        <f>+L111-M111</f>
        <v>0</v>
      </c>
      <c r="O111" s="107"/>
    </row>
    <row r="112" spans="2:15" ht="15.75" x14ac:dyDescent="0.25">
      <c r="B112" s="319" t="s">
        <v>205</v>
      </c>
      <c r="C112" s="320"/>
      <c r="D112" s="227">
        <v>546340</v>
      </c>
      <c r="E112" s="123"/>
      <c r="F112" s="124"/>
      <c r="G112" s="124"/>
      <c r="H112" s="74">
        <f t="shared" si="14"/>
        <v>0</v>
      </c>
      <c r="I112" s="124"/>
      <c r="J112" s="124"/>
      <c r="K112" s="68">
        <f t="shared" si="18"/>
        <v>0</v>
      </c>
      <c r="L112" s="68">
        <f t="shared" si="16"/>
        <v>0</v>
      </c>
      <c r="M112" s="124"/>
      <c r="N112" s="69">
        <f t="shared" si="17"/>
        <v>0</v>
      </c>
      <c r="O112" s="107"/>
    </row>
    <row r="113" spans="2:15" ht="15.75" x14ac:dyDescent="0.25">
      <c r="B113" s="319" t="s">
        <v>206</v>
      </c>
      <c r="C113" s="320"/>
      <c r="D113" s="227">
        <v>546350</v>
      </c>
      <c r="E113" s="123"/>
      <c r="F113" s="124"/>
      <c r="G113" s="124"/>
      <c r="H113" s="74">
        <f t="shared" si="14"/>
        <v>0</v>
      </c>
      <c r="I113" s="124"/>
      <c r="J113" s="124"/>
      <c r="K113" s="68">
        <f t="shared" si="18"/>
        <v>0</v>
      </c>
      <c r="L113" s="68">
        <f t="shared" si="16"/>
        <v>0</v>
      </c>
      <c r="M113" s="124"/>
      <c r="N113" s="69">
        <f t="shared" si="17"/>
        <v>0</v>
      </c>
      <c r="O113" s="107"/>
    </row>
    <row r="114" spans="2:15" ht="15.75" x14ac:dyDescent="0.25">
      <c r="B114" s="319" t="s">
        <v>207</v>
      </c>
      <c r="C114" s="320"/>
      <c r="D114" s="227">
        <v>546400</v>
      </c>
      <c r="E114" s="123"/>
      <c r="F114" s="124"/>
      <c r="G114" s="124"/>
      <c r="H114" s="74">
        <f t="shared" si="14"/>
        <v>0</v>
      </c>
      <c r="I114" s="124"/>
      <c r="J114" s="124"/>
      <c r="K114" s="68">
        <f t="shared" si="18"/>
        <v>0</v>
      </c>
      <c r="L114" s="68">
        <f t="shared" si="16"/>
        <v>0</v>
      </c>
      <c r="M114" s="124"/>
      <c r="N114" s="69">
        <f t="shared" si="17"/>
        <v>0</v>
      </c>
      <c r="O114" s="107"/>
    </row>
    <row r="115" spans="2:15" ht="15.75" x14ac:dyDescent="0.25">
      <c r="B115" s="319" t="s">
        <v>208</v>
      </c>
      <c r="C115" s="320"/>
      <c r="D115" s="227">
        <v>546409</v>
      </c>
      <c r="E115" s="123"/>
      <c r="F115" s="124"/>
      <c r="G115" s="124"/>
      <c r="H115" s="74">
        <f t="shared" si="14"/>
        <v>0</v>
      </c>
      <c r="I115" s="124"/>
      <c r="J115" s="124"/>
      <c r="K115" s="68">
        <f t="shared" si="18"/>
        <v>0</v>
      </c>
      <c r="L115" s="68">
        <f t="shared" si="16"/>
        <v>0</v>
      </c>
      <c r="M115" s="124"/>
      <c r="N115" s="69">
        <f t="shared" si="17"/>
        <v>0</v>
      </c>
      <c r="O115" s="107"/>
    </row>
    <row r="116" spans="2:15" ht="15.75" x14ac:dyDescent="0.25">
      <c r="B116" s="319" t="s">
        <v>209</v>
      </c>
      <c r="C116" s="320"/>
      <c r="D116" s="227">
        <v>546500</v>
      </c>
      <c r="E116" s="123"/>
      <c r="F116" s="124"/>
      <c r="G116" s="124"/>
      <c r="H116" s="74">
        <f t="shared" si="14"/>
        <v>0</v>
      </c>
      <c r="I116" s="124"/>
      <c r="J116" s="124"/>
      <c r="K116" s="68">
        <f t="shared" si="18"/>
        <v>0</v>
      </c>
      <c r="L116" s="68">
        <f>+H116-K116</f>
        <v>0</v>
      </c>
      <c r="M116" s="124"/>
      <c r="N116" s="69">
        <f>+L116-M116</f>
        <v>0</v>
      </c>
      <c r="O116" s="107"/>
    </row>
    <row r="117" spans="2:15" ht="15.75" x14ac:dyDescent="0.25">
      <c r="B117" s="319" t="s">
        <v>55</v>
      </c>
      <c r="C117" s="320"/>
      <c r="D117" s="227">
        <v>546600</v>
      </c>
      <c r="E117" s="123"/>
      <c r="F117" s="124"/>
      <c r="G117" s="124"/>
      <c r="H117" s="74">
        <f t="shared" ref="H117:H125" si="19">SUM(F117:G117)</f>
        <v>0</v>
      </c>
      <c r="I117" s="124"/>
      <c r="J117" s="124"/>
      <c r="K117" s="68">
        <f t="shared" si="18"/>
        <v>0</v>
      </c>
      <c r="L117" s="68">
        <f t="shared" si="16"/>
        <v>0</v>
      </c>
      <c r="M117" s="124"/>
      <c r="N117" s="69">
        <f t="shared" si="17"/>
        <v>0</v>
      </c>
      <c r="O117" s="107"/>
    </row>
    <row r="118" spans="2:15" ht="15.75" x14ac:dyDescent="0.25">
      <c r="B118" s="319" t="s">
        <v>102</v>
      </c>
      <c r="C118" s="320"/>
      <c r="D118" s="227">
        <v>546610</v>
      </c>
      <c r="E118" s="123"/>
      <c r="F118" s="124"/>
      <c r="G118" s="124"/>
      <c r="H118" s="74">
        <f t="shared" si="19"/>
        <v>0</v>
      </c>
      <c r="I118" s="124"/>
      <c r="J118" s="124"/>
      <c r="K118" s="68">
        <f t="shared" si="18"/>
        <v>0</v>
      </c>
      <c r="L118" s="68">
        <f t="shared" si="16"/>
        <v>0</v>
      </c>
      <c r="M118" s="124"/>
      <c r="N118" s="69">
        <f t="shared" si="17"/>
        <v>0</v>
      </c>
      <c r="O118" s="107"/>
    </row>
    <row r="119" spans="2:15" ht="15.75" x14ac:dyDescent="0.25">
      <c r="B119" s="319" t="s">
        <v>272</v>
      </c>
      <c r="C119" s="320"/>
      <c r="D119" s="227">
        <v>546700</v>
      </c>
      <c r="E119" s="123"/>
      <c r="F119" s="124"/>
      <c r="G119" s="124"/>
      <c r="H119" s="74">
        <f t="shared" si="19"/>
        <v>0</v>
      </c>
      <c r="I119" s="124"/>
      <c r="J119" s="124"/>
      <c r="K119" s="68">
        <f t="shared" si="18"/>
        <v>0</v>
      </c>
      <c r="L119" s="68">
        <f t="shared" si="16"/>
        <v>0</v>
      </c>
      <c r="M119" s="124"/>
      <c r="N119" s="69">
        <f t="shared" si="17"/>
        <v>0</v>
      </c>
      <c r="O119" s="107"/>
    </row>
    <row r="120" spans="2:15" ht="15.75" x14ac:dyDescent="0.25">
      <c r="B120" s="319" t="s">
        <v>210</v>
      </c>
      <c r="C120" s="320"/>
      <c r="D120" s="227">
        <v>546709</v>
      </c>
      <c r="E120" s="123"/>
      <c r="F120" s="124"/>
      <c r="G120" s="124"/>
      <c r="H120" s="74">
        <f t="shared" si="19"/>
        <v>0</v>
      </c>
      <c r="I120" s="124"/>
      <c r="J120" s="124"/>
      <c r="K120" s="68">
        <f t="shared" si="18"/>
        <v>0</v>
      </c>
      <c r="L120" s="68">
        <f t="shared" si="16"/>
        <v>0</v>
      </c>
      <c r="M120" s="124"/>
      <c r="N120" s="69">
        <f t="shared" si="17"/>
        <v>0</v>
      </c>
      <c r="O120" s="107"/>
    </row>
    <row r="121" spans="2:15" ht="15.75" x14ac:dyDescent="0.25">
      <c r="B121" s="319" t="s">
        <v>211</v>
      </c>
      <c r="C121" s="320"/>
      <c r="D121" s="227">
        <v>546800</v>
      </c>
      <c r="E121" s="123"/>
      <c r="F121" s="124"/>
      <c r="G121" s="124"/>
      <c r="H121" s="74">
        <f t="shared" si="19"/>
        <v>0</v>
      </c>
      <c r="I121" s="124"/>
      <c r="J121" s="124"/>
      <c r="K121" s="68">
        <f t="shared" si="18"/>
        <v>0</v>
      </c>
      <c r="L121" s="68">
        <f t="shared" si="16"/>
        <v>0</v>
      </c>
      <c r="M121" s="124"/>
      <c r="N121" s="69">
        <f t="shared" si="17"/>
        <v>0</v>
      </c>
      <c r="O121" s="107"/>
    </row>
    <row r="122" spans="2:15" ht="15.75" x14ac:dyDescent="0.25">
      <c r="B122" s="319" t="s">
        <v>212</v>
      </c>
      <c r="C122" s="320"/>
      <c r="D122" s="227">
        <v>546809</v>
      </c>
      <c r="E122" s="123"/>
      <c r="F122" s="124"/>
      <c r="G122" s="124"/>
      <c r="H122" s="74">
        <f t="shared" si="19"/>
        <v>0</v>
      </c>
      <c r="I122" s="124"/>
      <c r="J122" s="124"/>
      <c r="K122" s="68">
        <f t="shared" si="18"/>
        <v>0</v>
      </c>
      <c r="L122" s="68">
        <f t="shared" si="16"/>
        <v>0</v>
      </c>
      <c r="M122" s="124"/>
      <c r="N122" s="69">
        <f t="shared" si="17"/>
        <v>0</v>
      </c>
      <c r="O122" s="107"/>
    </row>
    <row r="123" spans="2:15" ht="15.75" x14ac:dyDescent="0.25">
      <c r="B123" s="319" t="s">
        <v>103</v>
      </c>
      <c r="C123" s="320"/>
      <c r="D123" s="227">
        <v>546810</v>
      </c>
      <c r="E123" s="123"/>
      <c r="F123" s="124"/>
      <c r="G123" s="124"/>
      <c r="H123" s="74">
        <f t="shared" si="19"/>
        <v>0</v>
      </c>
      <c r="I123" s="124"/>
      <c r="J123" s="124"/>
      <c r="K123" s="68">
        <f t="shared" si="18"/>
        <v>0</v>
      </c>
      <c r="L123" s="68">
        <f t="shared" si="16"/>
        <v>0</v>
      </c>
      <c r="M123" s="124"/>
      <c r="N123" s="69">
        <f t="shared" si="17"/>
        <v>0</v>
      </c>
      <c r="O123" s="107"/>
    </row>
    <row r="124" spans="2:15" ht="15.75" x14ac:dyDescent="0.25">
      <c r="B124" s="319" t="s">
        <v>39</v>
      </c>
      <c r="C124" s="320"/>
      <c r="D124" s="227">
        <v>546900</v>
      </c>
      <c r="E124" s="123"/>
      <c r="F124" s="124"/>
      <c r="G124" s="124"/>
      <c r="H124" s="74">
        <f t="shared" si="19"/>
        <v>0</v>
      </c>
      <c r="I124" s="124"/>
      <c r="J124" s="124"/>
      <c r="K124" s="68">
        <f t="shared" si="18"/>
        <v>0</v>
      </c>
      <c r="L124" s="68">
        <f t="shared" si="16"/>
        <v>0</v>
      </c>
      <c r="M124" s="124"/>
      <c r="N124" s="69">
        <f t="shared" si="17"/>
        <v>0</v>
      </c>
      <c r="O124" s="107"/>
    </row>
    <row r="125" spans="2:15" ht="15.75" x14ac:dyDescent="0.25">
      <c r="B125" s="319" t="s">
        <v>273</v>
      </c>
      <c r="C125" s="320"/>
      <c r="D125" s="227">
        <v>547000</v>
      </c>
      <c r="E125" s="123"/>
      <c r="F125" s="124"/>
      <c r="G125" s="124"/>
      <c r="H125" s="74">
        <f t="shared" si="19"/>
        <v>0</v>
      </c>
      <c r="I125" s="124"/>
      <c r="J125" s="124"/>
      <c r="K125" s="72">
        <f t="shared" si="18"/>
        <v>0</v>
      </c>
      <c r="L125" s="72">
        <f t="shared" si="16"/>
        <v>0</v>
      </c>
      <c r="M125" s="124"/>
      <c r="N125" s="69">
        <f t="shared" si="17"/>
        <v>0</v>
      </c>
      <c r="O125" s="107"/>
    </row>
    <row r="126" spans="2:15" ht="15.75" x14ac:dyDescent="0.25">
      <c r="B126" s="319" t="s">
        <v>213</v>
      </c>
      <c r="C126" s="320"/>
      <c r="D126" s="227">
        <v>547101</v>
      </c>
      <c r="E126" s="123"/>
      <c r="F126" s="124"/>
      <c r="G126" s="124"/>
      <c r="H126" s="74">
        <f t="shared" ref="H126:H169" si="20">SUM(F126:G126)</f>
        <v>0</v>
      </c>
      <c r="I126" s="124"/>
      <c r="J126" s="124"/>
      <c r="K126" s="72">
        <f t="shared" ref="K126:K169" si="21">I126+J126</f>
        <v>0</v>
      </c>
      <c r="L126" s="72">
        <f t="shared" ref="L126:L169" si="22">+H126-K126</f>
        <v>0</v>
      </c>
      <c r="M126" s="124"/>
      <c r="N126" s="69">
        <f t="shared" ref="N126:N169" si="23">+L126-M126</f>
        <v>0</v>
      </c>
      <c r="O126" s="107"/>
    </row>
    <row r="127" spans="2:15" ht="15.75" x14ac:dyDescent="0.25">
      <c r="B127" s="319" t="s">
        <v>214</v>
      </c>
      <c r="C127" s="320"/>
      <c r="D127" s="227">
        <v>547102</v>
      </c>
      <c r="E127" s="123"/>
      <c r="F127" s="124"/>
      <c r="G127" s="124"/>
      <c r="H127" s="74">
        <f t="shared" si="20"/>
        <v>0</v>
      </c>
      <c r="I127" s="124"/>
      <c r="J127" s="124"/>
      <c r="K127" s="72">
        <f t="shared" si="21"/>
        <v>0</v>
      </c>
      <c r="L127" s="72">
        <f t="shared" si="22"/>
        <v>0</v>
      </c>
      <c r="M127" s="124"/>
      <c r="N127" s="69">
        <f t="shared" si="23"/>
        <v>0</v>
      </c>
      <c r="O127" s="107"/>
    </row>
    <row r="128" spans="2:15" ht="15.75" x14ac:dyDescent="0.25">
      <c r="B128" s="319" t="s">
        <v>215</v>
      </c>
      <c r="C128" s="320"/>
      <c r="D128" s="227">
        <v>547103</v>
      </c>
      <c r="E128" s="123"/>
      <c r="F128" s="124"/>
      <c r="G128" s="124"/>
      <c r="H128" s="74">
        <f t="shared" si="20"/>
        <v>0</v>
      </c>
      <c r="I128" s="124"/>
      <c r="J128" s="124"/>
      <c r="K128" s="72">
        <f t="shared" si="21"/>
        <v>0</v>
      </c>
      <c r="L128" s="72">
        <f t="shared" si="22"/>
        <v>0</v>
      </c>
      <c r="M128" s="124"/>
      <c r="N128" s="69">
        <f t="shared" si="23"/>
        <v>0</v>
      </c>
      <c r="O128" s="107"/>
    </row>
    <row r="129" spans="2:15" ht="15.75" x14ac:dyDescent="0.25">
      <c r="B129" s="319" t="s">
        <v>281</v>
      </c>
      <c r="C129" s="320"/>
      <c r="D129" s="227">
        <v>547104</v>
      </c>
      <c r="E129" s="123"/>
      <c r="F129" s="124"/>
      <c r="G129" s="124"/>
      <c r="H129" s="74">
        <f t="shared" si="20"/>
        <v>0</v>
      </c>
      <c r="I129" s="124"/>
      <c r="J129" s="124"/>
      <c r="K129" s="72">
        <f t="shared" si="21"/>
        <v>0</v>
      </c>
      <c r="L129" s="72">
        <f t="shared" si="22"/>
        <v>0</v>
      </c>
      <c r="M129" s="124"/>
      <c r="N129" s="69">
        <f t="shared" si="23"/>
        <v>0</v>
      </c>
      <c r="O129" s="107"/>
    </row>
    <row r="130" spans="2:15" ht="15.75" x14ac:dyDescent="0.25">
      <c r="B130" s="319" t="s">
        <v>274</v>
      </c>
      <c r="C130" s="320"/>
      <c r="D130" s="227">
        <v>547105</v>
      </c>
      <c r="E130" s="123"/>
      <c r="F130" s="124"/>
      <c r="G130" s="124"/>
      <c r="H130" s="74">
        <f t="shared" si="20"/>
        <v>0</v>
      </c>
      <c r="I130" s="124"/>
      <c r="J130" s="124"/>
      <c r="K130" s="72">
        <f t="shared" si="21"/>
        <v>0</v>
      </c>
      <c r="L130" s="72">
        <f t="shared" si="22"/>
        <v>0</v>
      </c>
      <c r="M130" s="124"/>
      <c r="N130" s="69">
        <f t="shared" si="23"/>
        <v>0</v>
      </c>
      <c r="O130" s="107"/>
    </row>
    <row r="131" spans="2:15" ht="15.75" x14ac:dyDescent="0.25">
      <c r="B131" s="319" t="s">
        <v>40</v>
      </c>
      <c r="C131" s="320"/>
      <c r="D131" s="227">
        <v>547200</v>
      </c>
      <c r="E131" s="123"/>
      <c r="F131" s="124"/>
      <c r="G131" s="124"/>
      <c r="H131" s="74">
        <f t="shared" si="20"/>
        <v>0</v>
      </c>
      <c r="I131" s="124"/>
      <c r="J131" s="124"/>
      <c r="K131" s="72">
        <f t="shared" si="21"/>
        <v>0</v>
      </c>
      <c r="L131" s="72">
        <f t="shared" si="22"/>
        <v>0</v>
      </c>
      <c r="M131" s="124"/>
      <c r="N131" s="69">
        <f t="shared" si="23"/>
        <v>0</v>
      </c>
      <c r="O131" s="107"/>
    </row>
    <row r="132" spans="2:15" ht="15.75" x14ac:dyDescent="0.25">
      <c r="B132" s="319" t="s">
        <v>41</v>
      </c>
      <c r="C132" s="320"/>
      <c r="D132" s="227">
        <v>547300</v>
      </c>
      <c r="E132" s="123"/>
      <c r="F132" s="124"/>
      <c r="G132" s="124"/>
      <c r="H132" s="74">
        <f t="shared" si="20"/>
        <v>0</v>
      </c>
      <c r="I132" s="124"/>
      <c r="J132" s="124"/>
      <c r="K132" s="72">
        <f t="shared" si="21"/>
        <v>0</v>
      </c>
      <c r="L132" s="72">
        <f t="shared" si="22"/>
        <v>0</v>
      </c>
      <c r="M132" s="124"/>
      <c r="N132" s="69">
        <f t="shared" si="23"/>
        <v>0</v>
      </c>
      <c r="O132" s="107"/>
    </row>
    <row r="133" spans="2:15" ht="15.75" x14ac:dyDescent="0.25">
      <c r="B133" s="319" t="s">
        <v>216</v>
      </c>
      <c r="C133" s="320"/>
      <c r="D133" s="227">
        <v>547309</v>
      </c>
      <c r="E133" s="123"/>
      <c r="F133" s="124"/>
      <c r="G133" s="124"/>
      <c r="H133" s="74">
        <f t="shared" si="20"/>
        <v>0</v>
      </c>
      <c r="I133" s="124"/>
      <c r="J133" s="124"/>
      <c r="K133" s="72">
        <f t="shared" si="21"/>
        <v>0</v>
      </c>
      <c r="L133" s="72">
        <f t="shared" si="22"/>
        <v>0</v>
      </c>
      <c r="M133" s="124"/>
      <c r="N133" s="69">
        <f t="shared" si="23"/>
        <v>0</v>
      </c>
      <c r="O133" s="107"/>
    </row>
    <row r="134" spans="2:15" ht="15.75" x14ac:dyDescent="0.25">
      <c r="B134" s="319" t="s">
        <v>217</v>
      </c>
      <c r="C134" s="320"/>
      <c r="D134" s="227">
        <v>547350</v>
      </c>
      <c r="E134" s="123"/>
      <c r="F134" s="124"/>
      <c r="G134" s="124"/>
      <c r="H134" s="74">
        <f t="shared" si="20"/>
        <v>0</v>
      </c>
      <c r="I134" s="124"/>
      <c r="J134" s="124"/>
      <c r="K134" s="72">
        <f t="shared" si="21"/>
        <v>0</v>
      </c>
      <c r="L134" s="72">
        <f t="shared" si="22"/>
        <v>0</v>
      </c>
      <c r="M134" s="124"/>
      <c r="N134" s="69">
        <f t="shared" si="23"/>
        <v>0</v>
      </c>
      <c r="O134" s="107"/>
    </row>
    <row r="135" spans="2:15" ht="15.75" x14ac:dyDescent="0.25">
      <c r="B135" s="319" t="s">
        <v>218</v>
      </c>
      <c r="C135" s="320"/>
      <c r="D135" s="227">
        <v>547360</v>
      </c>
      <c r="E135" s="123"/>
      <c r="F135" s="124"/>
      <c r="G135" s="124"/>
      <c r="H135" s="74">
        <f t="shared" si="20"/>
        <v>0</v>
      </c>
      <c r="I135" s="124"/>
      <c r="J135" s="124"/>
      <c r="K135" s="72">
        <f t="shared" si="21"/>
        <v>0</v>
      </c>
      <c r="L135" s="72">
        <f t="shared" si="22"/>
        <v>0</v>
      </c>
      <c r="M135" s="124"/>
      <c r="N135" s="69">
        <f t="shared" si="23"/>
        <v>0</v>
      </c>
      <c r="O135" s="107"/>
    </row>
    <row r="136" spans="2:15" ht="15.75" x14ac:dyDescent="0.25">
      <c r="B136" s="319" t="s">
        <v>219</v>
      </c>
      <c r="C136" s="320"/>
      <c r="D136" s="227">
        <v>547400</v>
      </c>
      <c r="E136" s="123"/>
      <c r="F136" s="124"/>
      <c r="G136" s="124"/>
      <c r="H136" s="74">
        <f t="shared" si="20"/>
        <v>0</v>
      </c>
      <c r="I136" s="124"/>
      <c r="J136" s="124"/>
      <c r="K136" s="72">
        <f t="shared" si="21"/>
        <v>0</v>
      </c>
      <c r="L136" s="72">
        <f t="shared" si="22"/>
        <v>0</v>
      </c>
      <c r="M136" s="124"/>
      <c r="N136" s="69">
        <f t="shared" si="23"/>
        <v>0</v>
      </c>
      <c r="O136" s="107"/>
    </row>
    <row r="137" spans="2:15" ht="15.75" x14ac:dyDescent="0.25">
      <c r="B137" s="319" t="s">
        <v>275</v>
      </c>
      <c r="C137" s="320"/>
      <c r="D137" s="227">
        <v>547401</v>
      </c>
      <c r="E137" s="123"/>
      <c r="F137" s="124"/>
      <c r="G137" s="124"/>
      <c r="H137" s="74">
        <f t="shared" si="20"/>
        <v>0</v>
      </c>
      <c r="I137" s="124"/>
      <c r="J137" s="124"/>
      <c r="K137" s="72">
        <f t="shared" si="21"/>
        <v>0</v>
      </c>
      <c r="L137" s="72">
        <f t="shared" si="22"/>
        <v>0</v>
      </c>
      <c r="M137" s="124"/>
      <c r="N137" s="69">
        <f t="shared" si="23"/>
        <v>0</v>
      </c>
      <c r="O137" s="107"/>
    </row>
    <row r="138" spans="2:15" ht="15.75" x14ac:dyDescent="0.25">
      <c r="B138" s="319" t="s">
        <v>220</v>
      </c>
      <c r="C138" s="320"/>
      <c r="D138" s="227">
        <v>547415</v>
      </c>
      <c r="E138" s="123"/>
      <c r="F138" s="124"/>
      <c r="G138" s="124"/>
      <c r="H138" s="74">
        <f t="shared" si="20"/>
        <v>0</v>
      </c>
      <c r="I138" s="124"/>
      <c r="J138" s="124"/>
      <c r="K138" s="72">
        <f t="shared" si="21"/>
        <v>0</v>
      </c>
      <c r="L138" s="72">
        <f t="shared" si="22"/>
        <v>0</v>
      </c>
      <c r="M138" s="124"/>
      <c r="N138" s="69">
        <f t="shared" si="23"/>
        <v>0</v>
      </c>
      <c r="O138" s="107"/>
    </row>
    <row r="139" spans="2:15" ht="15.75" x14ac:dyDescent="0.25">
      <c r="B139" s="319" t="s">
        <v>276</v>
      </c>
      <c r="C139" s="320"/>
      <c r="D139" s="227">
        <v>547420</v>
      </c>
      <c r="E139" s="123"/>
      <c r="F139" s="124"/>
      <c r="G139" s="124"/>
      <c r="H139" s="74">
        <f t="shared" si="20"/>
        <v>0</v>
      </c>
      <c r="I139" s="124"/>
      <c r="J139" s="124"/>
      <c r="K139" s="72">
        <f t="shared" si="21"/>
        <v>0</v>
      </c>
      <c r="L139" s="72">
        <f t="shared" si="22"/>
        <v>0</v>
      </c>
      <c r="M139" s="124"/>
      <c r="N139" s="69">
        <f t="shared" si="23"/>
        <v>0</v>
      </c>
      <c r="O139" s="107"/>
    </row>
    <row r="140" spans="2:15" ht="15.75" x14ac:dyDescent="0.25">
      <c r="B140" s="319" t="s">
        <v>221</v>
      </c>
      <c r="C140" s="320"/>
      <c r="D140" s="227">
        <v>547430</v>
      </c>
      <c r="E140" s="123"/>
      <c r="F140" s="124"/>
      <c r="G140" s="124"/>
      <c r="H140" s="74">
        <f t="shared" si="20"/>
        <v>0</v>
      </c>
      <c r="I140" s="124"/>
      <c r="J140" s="124"/>
      <c r="K140" s="72">
        <f t="shared" si="21"/>
        <v>0</v>
      </c>
      <c r="L140" s="72">
        <f t="shared" si="22"/>
        <v>0</v>
      </c>
      <c r="M140" s="124"/>
      <c r="N140" s="69">
        <f t="shared" si="23"/>
        <v>0</v>
      </c>
      <c r="O140" s="107"/>
    </row>
    <row r="141" spans="2:15" ht="15.75" x14ac:dyDescent="0.25">
      <c r="B141" s="319" t="s">
        <v>222</v>
      </c>
      <c r="C141" s="320"/>
      <c r="D141" s="227">
        <v>547440</v>
      </c>
      <c r="E141" s="123"/>
      <c r="F141" s="124"/>
      <c r="G141" s="124"/>
      <c r="H141" s="74">
        <f t="shared" si="20"/>
        <v>0</v>
      </c>
      <c r="I141" s="124"/>
      <c r="J141" s="124"/>
      <c r="K141" s="72">
        <f t="shared" si="21"/>
        <v>0</v>
      </c>
      <c r="L141" s="72">
        <f t="shared" si="22"/>
        <v>0</v>
      </c>
      <c r="M141" s="124"/>
      <c r="N141" s="69">
        <f t="shared" si="23"/>
        <v>0</v>
      </c>
      <c r="O141" s="107"/>
    </row>
    <row r="142" spans="2:15" ht="15.75" x14ac:dyDescent="0.25">
      <c r="B142" s="319" t="s">
        <v>223</v>
      </c>
      <c r="C142" s="320"/>
      <c r="D142" s="227">
        <v>547450</v>
      </c>
      <c r="E142" s="123"/>
      <c r="F142" s="124"/>
      <c r="G142" s="124"/>
      <c r="H142" s="74">
        <f t="shared" si="20"/>
        <v>0</v>
      </c>
      <c r="I142" s="124"/>
      <c r="J142" s="124"/>
      <c r="K142" s="72">
        <f t="shared" si="21"/>
        <v>0</v>
      </c>
      <c r="L142" s="72">
        <f t="shared" si="22"/>
        <v>0</v>
      </c>
      <c r="M142" s="124"/>
      <c r="N142" s="69">
        <f t="shared" si="23"/>
        <v>0</v>
      </c>
      <c r="O142" s="107"/>
    </row>
    <row r="143" spans="2:15" ht="15.75" x14ac:dyDescent="0.25">
      <c r="B143" s="319" t="s">
        <v>277</v>
      </c>
      <c r="C143" s="320"/>
      <c r="D143" s="227">
        <v>547460</v>
      </c>
      <c r="E143" s="123"/>
      <c r="F143" s="124"/>
      <c r="G143" s="124"/>
      <c r="H143" s="74">
        <f t="shared" si="20"/>
        <v>0</v>
      </c>
      <c r="I143" s="124"/>
      <c r="J143" s="124"/>
      <c r="K143" s="72">
        <f t="shared" si="21"/>
        <v>0</v>
      </c>
      <c r="L143" s="72">
        <f t="shared" si="22"/>
        <v>0</v>
      </c>
      <c r="M143" s="124"/>
      <c r="N143" s="69">
        <f t="shared" si="23"/>
        <v>0</v>
      </c>
      <c r="O143" s="107"/>
    </row>
    <row r="144" spans="2:15" ht="15.75" x14ac:dyDescent="0.25">
      <c r="B144" s="319" t="s">
        <v>224</v>
      </c>
      <c r="C144" s="320"/>
      <c r="D144" s="227">
        <v>547500</v>
      </c>
      <c r="E144" s="123"/>
      <c r="F144" s="124"/>
      <c r="G144" s="124"/>
      <c r="H144" s="74">
        <f t="shared" si="20"/>
        <v>0</v>
      </c>
      <c r="I144" s="124"/>
      <c r="J144" s="124"/>
      <c r="K144" s="72">
        <f t="shared" si="21"/>
        <v>0</v>
      </c>
      <c r="L144" s="72">
        <f t="shared" si="22"/>
        <v>0</v>
      </c>
      <c r="M144" s="124"/>
      <c r="N144" s="69">
        <f t="shared" si="23"/>
        <v>0</v>
      </c>
      <c r="O144" s="107"/>
    </row>
    <row r="145" spans="2:15" ht="15.75" x14ac:dyDescent="0.25">
      <c r="B145" s="319" t="s">
        <v>225</v>
      </c>
      <c r="C145" s="320"/>
      <c r="D145" s="227">
        <v>547600</v>
      </c>
      <c r="E145" s="123"/>
      <c r="F145" s="124"/>
      <c r="G145" s="124"/>
      <c r="H145" s="74">
        <f t="shared" si="20"/>
        <v>0</v>
      </c>
      <c r="I145" s="124"/>
      <c r="J145" s="124"/>
      <c r="K145" s="72">
        <f t="shared" si="21"/>
        <v>0</v>
      </c>
      <c r="L145" s="72">
        <f t="shared" si="22"/>
        <v>0</v>
      </c>
      <c r="M145" s="124"/>
      <c r="N145" s="69">
        <f t="shared" si="23"/>
        <v>0</v>
      </c>
      <c r="O145" s="107"/>
    </row>
    <row r="146" spans="2:15" ht="15.75" x14ac:dyDescent="0.25">
      <c r="B146" s="319" t="s">
        <v>226</v>
      </c>
      <c r="C146" s="320"/>
      <c r="D146" s="227">
        <v>547610</v>
      </c>
      <c r="E146" s="123"/>
      <c r="F146" s="124"/>
      <c r="G146" s="124"/>
      <c r="H146" s="74">
        <f t="shared" si="20"/>
        <v>0</v>
      </c>
      <c r="I146" s="124"/>
      <c r="J146" s="124"/>
      <c r="K146" s="72">
        <f t="shared" si="21"/>
        <v>0</v>
      </c>
      <c r="L146" s="72">
        <f t="shared" si="22"/>
        <v>0</v>
      </c>
      <c r="M146" s="124"/>
      <c r="N146" s="69">
        <f t="shared" si="23"/>
        <v>0</v>
      </c>
      <c r="O146" s="107"/>
    </row>
    <row r="147" spans="2:15" ht="15.75" x14ac:dyDescent="0.25">
      <c r="B147" s="319" t="s">
        <v>227</v>
      </c>
      <c r="C147" s="320"/>
      <c r="D147" s="227">
        <v>547700</v>
      </c>
      <c r="E147" s="123"/>
      <c r="F147" s="124"/>
      <c r="G147" s="124"/>
      <c r="H147" s="74">
        <f t="shared" si="20"/>
        <v>0</v>
      </c>
      <c r="I147" s="124"/>
      <c r="J147" s="124"/>
      <c r="K147" s="72">
        <f t="shared" si="21"/>
        <v>0</v>
      </c>
      <c r="L147" s="72">
        <f t="shared" si="22"/>
        <v>0</v>
      </c>
      <c r="M147" s="124"/>
      <c r="N147" s="69">
        <f t="shared" si="23"/>
        <v>0</v>
      </c>
      <c r="O147" s="107"/>
    </row>
    <row r="148" spans="2:15" ht="15.75" x14ac:dyDescent="0.25">
      <c r="B148" s="319" t="s">
        <v>278</v>
      </c>
      <c r="C148" s="320"/>
      <c r="D148" s="227">
        <v>547730</v>
      </c>
      <c r="E148" s="123"/>
      <c r="F148" s="124"/>
      <c r="G148" s="124"/>
      <c r="H148" s="74">
        <f t="shared" si="20"/>
        <v>0</v>
      </c>
      <c r="I148" s="124"/>
      <c r="J148" s="124"/>
      <c r="K148" s="72">
        <f t="shared" si="21"/>
        <v>0</v>
      </c>
      <c r="L148" s="72">
        <f t="shared" si="22"/>
        <v>0</v>
      </c>
      <c r="M148" s="124"/>
      <c r="N148" s="69">
        <f t="shared" si="23"/>
        <v>0</v>
      </c>
      <c r="O148" s="107"/>
    </row>
    <row r="149" spans="2:15" ht="15.75" x14ac:dyDescent="0.25">
      <c r="B149" s="319" t="s">
        <v>279</v>
      </c>
      <c r="C149" s="320"/>
      <c r="D149" s="227">
        <v>547750</v>
      </c>
      <c r="E149" s="123"/>
      <c r="F149" s="124"/>
      <c r="G149" s="124"/>
      <c r="H149" s="74">
        <f t="shared" si="20"/>
        <v>0</v>
      </c>
      <c r="I149" s="124"/>
      <c r="J149" s="124"/>
      <c r="K149" s="72">
        <f t="shared" si="21"/>
        <v>0</v>
      </c>
      <c r="L149" s="72">
        <f t="shared" si="22"/>
        <v>0</v>
      </c>
      <c r="M149" s="124"/>
      <c r="N149" s="69">
        <f t="shared" si="23"/>
        <v>0</v>
      </c>
      <c r="O149" s="107"/>
    </row>
    <row r="150" spans="2:15" ht="15.75" x14ac:dyDescent="0.25">
      <c r="B150" s="319" t="s">
        <v>228</v>
      </c>
      <c r="C150" s="320"/>
      <c r="D150" s="227">
        <v>547800</v>
      </c>
      <c r="E150" s="123"/>
      <c r="F150" s="124"/>
      <c r="G150" s="124"/>
      <c r="H150" s="74">
        <f t="shared" si="20"/>
        <v>0</v>
      </c>
      <c r="I150" s="124"/>
      <c r="J150" s="124"/>
      <c r="K150" s="72">
        <f t="shared" si="21"/>
        <v>0</v>
      </c>
      <c r="L150" s="72">
        <f t="shared" si="22"/>
        <v>0</v>
      </c>
      <c r="M150" s="124"/>
      <c r="N150" s="69">
        <f t="shared" si="23"/>
        <v>0</v>
      </c>
      <c r="O150" s="107"/>
    </row>
    <row r="151" spans="2:15" ht="15.75" x14ac:dyDescent="0.25">
      <c r="B151" s="319" t="s">
        <v>229</v>
      </c>
      <c r="C151" s="320"/>
      <c r="D151" s="227">
        <v>547900</v>
      </c>
      <c r="E151" s="123"/>
      <c r="F151" s="124"/>
      <c r="G151" s="124"/>
      <c r="H151" s="74">
        <f t="shared" si="20"/>
        <v>0</v>
      </c>
      <c r="I151" s="124"/>
      <c r="J151" s="124"/>
      <c r="K151" s="72">
        <f t="shared" si="21"/>
        <v>0</v>
      </c>
      <c r="L151" s="72">
        <f t="shared" si="22"/>
        <v>0</v>
      </c>
      <c r="M151" s="124"/>
      <c r="N151" s="69">
        <f t="shared" si="23"/>
        <v>0</v>
      </c>
      <c r="O151" s="107"/>
    </row>
    <row r="152" spans="2:15" ht="15.75" x14ac:dyDescent="0.25">
      <c r="B152" s="319" t="s">
        <v>230</v>
      </c>
      <c r="C152" s="320"/>
      <c r="D152" s="227">
        <v>547909</v>
      </c>
      <c r="E152" s="123"/>
      <c r="F152" s="124"/>
      <c r="G152" s="124"/>
      <c r="H152" s="74">
        <f t="shared" si="20"/>
        <v>0</v>
      </c>
      <c r="I152" s="124"/>
      <c r="J152" s="124"/>
      <c r="K152" s="72">
        <f t="shared" si="21"/>
        <v>0</v>
      </c>
      <c r="L152" s="72">
        <f t="shared" si="22"/>
        <v>0</v>
      </c>
      <c r="M152" s="124"/>
      <c r="N152" s="69">
        <f t="shared" si="23"/>
        <v>0</v>
      </c>
      <c r="O152" s="107"/>
    </row>
    <row r="153" spans="2:15" ht="15.75" x14ac:dyDescent="0.25">
      <c r="B153" s="319" t="s">
        <v>231</v>
      </c>
      <c r="C153" s="320"/>
      <c r="D153" s="227">
        <v>547999</v>
      </c>
      <c r="E153" s="123"/>
      <c r="F153" s="124"/>
      <c r="G153" s="124"/>
      <c r="H153" s="74">
        <f t="shared" si="20"/>
        <v>0</v>
      </c>
      <c r="I153" s="124"/>
      <c r="J153" s="124"/>
      <c r="K153" s="72">
        <f t="shared" si="21"/>
        <v>0</v>
      </c>
      <c r="L153" s="72">
        <f t="shared" si="22"/>
        <v>0</v>
      </c>
      <c r="M153" s="124"/>
      <c r="N153" s="69">
        <f t="shared" si="23"/>
        <v>0</v>
      </c>
      <c r="O153" s="107"/>
    </row>
    <row r="154" spans="2:15" ht="15.75" x14ac:dyDescent="0.25">
      <c r="B154" s="319" t="s">
        <v>42</v>
      </c>
      <c r="C154" s="320"/>
      <c r="D154" s="227">
        <v>548100</v>
      </c>
      <c r="E154" s="123"/>
      <c r="F154" s="124"/>
      <c r="G154" s="124"/>
      <c r="H154" s="74">
        <f t="shared" si="20"/>
        <v>0</v>
      </c>
      <c r="I154" s="124"/>
      <c r="J154" s="124"/>
      <c r="K154" s="72">
        <f t="shared" si="21"/>
        <v>0</v>
      </c>
      <c r="L154" s="72">
        <f t="shared" si="22"/>
        <v>0</v>
      </c>
      <c r="M154" s="124"/>
      <c r="N154" s="69">
        <f t="shared" si="23"/>
        <v>0</v>
      </c>
      <c r="O154" s="107"/>
    </row>
    <row r="155" spans="2:15" ht="15.75" x14ac:dyDescent="0.25">
      <c r="B155" s="319" t="s">
        <v>232</v>
      </c>
      <c r="C155" s="320"/>
      <c r="D155" s="227">
        <v>548110</v>
      </c>
      <c r="E155" s="123"/>
      <c r="F155" s="124"/>
      <c r="G155" s="124"/>
      <c r="H155" s="74">
        <f t="shared" si="20"/>
        <v>0</v>
      </c>
      <c r="I155" s="124"/>
      <c r="J155" s="124"/>
      <c r="K155" s="72">
        <f t="shared" si="21"/>
        <v>0</v>
      </c>
      <c r="L155" s="72">
        <f t="shared" si="22"/>
        <v>0</v>
      </c>
      <c r="M155" s="124"/>
      <c r="N155" s="69">
        <f t="shared" si="23"/>
        <v>0</v>
      </c>
      <c r="O155" s="107"/>
    </row>
    <row r="156" spans="2:15" ht="15.75" x14ac:dyDescent="0.25">
      <c r="B156" s="319" t="s">
        <v>56</v>
      </c>
      <c r="C156" s="320"/>
      <c r="D156" s="227">
        <v>548200</v>
      </c>
      <c r="E156" s="123"/>
      <c r="F156" s="124"/>
      <c r="G156" s="124"/>
      <c r="H156" s="74">
        <f t="shared" si="20"/>
        <v>0</v>
      </c>
      <c r="I156" s="124"/>
      <c r="J156" s="124"/>
      <c r="K156" s="72">
        <f t="shared" si="21"/>
        <v>0</v>
      </c>
      <c r="L156" s="72">
        <f t="shared" si="22"/>
        <v>0</v>
      </c>
      <c r="M156" s="124"/>
      <c r="N156" s="69">
        <f t="shared" si="23"/>
        <v>0</v>
      </c>
      <c r="O156" s="107"/>
    </row>
    <row r="157" spans="2:15" ht="15.75" x14ac:dyDescent="0.25">
      <c r="B157" s="319" t="s">
        <v>233</v>
      </c>
      <c r="C157" s="320"/>
      <c r="D157" s="227">
        <v>548300</v>
      </c>
      <c r="E157" s="123"/>
      <c r="F157" s="124"/>
      <c r="G157" s="124"/>
      <c r="H157" s="74">
        <f t="shared" si="20"/>
        <v>0</v>
      </c>
      <c r="I157" s="124"/>
      <c r="J157" s="124"/>
      <c r="K157" s="72">
        <f t="shared" si="21"/>
        <v>0</v>
      </c>
      <c r="L157" s="72">
        <f t="shared" si="22"/>
        <v>0</v>
      </c>
      <c r="M157" s="124"/>
      <c r="N157" s="69">
        <f t="shared" si="23"/>
        <v>0</v>
      </c>
      <c r="O157" s="107"/>
    </row>
    <row r="158" spans="2:15" ht="15.75" x14ac:dyDescent="0.25">
      <c r="B158" s="319" t="s">
        <v>57</v>
      </c>
      <c r="C158" s="320"/>
      <c r="D158" s="227">
        <v>548400</v>
      </c>
      <c r="E158" s="123"/>
      <c r="F158" s="124"/>
      <c r="G158" s="124"/>
      <c r="H158" s="74">
        <f t="shared" si="20"/>
        <v>0</v>
      </c>
      <c r="I158" s="124"/>
      <c r="J158" s="124"/>
      <c r="K158" s="72">
        <f t="shared" si="21"/>
        <v>0</v>
      </c>
      <c r="L158" s="72">
        <f t="shared" si="22"/>
        <v>0</v>
      </c>
      <c r="M158" s="124"/>
      <c r="N158" s="69">
        <f t="shared" si="23"/>
        <v>0</v>
      </c>
      <c r="O158" s="107"/>
    </row>
    <row r="159" spans="2:15" ht="15.75" x14ac:dyDescent="0.25">
      <c r="B159" s="319" t="s">
        <v>77</v>
      </c>
      <c r="C159" s="320"/>
      <c r="D159" s="227">
        <v>548600</v>
      </c>
      <c r="E159" s="123"/>
      <c r="F159" s="124"/>
      <c r="G159" s="124"/>
      <c r="H159" s="74">
        <f t="shared" si="20"/>
        <v>0</v>
      </c>
      <c r="I159" s="124"/>
      <c r="J159" s="124"/>
      <c r="K159" s="72">
        <f t="shared" si="21"/>
        <v>0</v>
      </c>
      <c r="L159" s="72">
        <f t="shared" si="22"/>
        <v>0</v>
      </c>
      <c r="M159" s="124"/>
      <c r="N159" s="69">
        <f t="shared" si="23"/>
        <v>0</v>
      </c>
      <c r="O159" s="107"/>
    </row>
    <row r="160" spans="2:15" ht="15.75" x14ac:dyDescent="0.25">
      <c r="B160" s="319" t="s">
        <v>78</v>
      </c>
      <c r="C160" s="320"/>
      <c r="D160" s="227">
        <v>548700</v>
      </c>
      <c r="E160" s="123"/>
      <c r="F160" s="124"/>
      <c r="G160" s="124"/>
      <c r="H160" s="74">
        <f t="shared" si="20"/>
        <v>0</v>
      </c>
      <c r="I160" s="124"/>
      <c r="J160" s="124"/>
      <c r="K160" s="72">
        <f t="shared" si="21"/>
        <v>0</v>
      </c>
      <c r="L160" s="72">
        <f t="shared" si="22"/>
        <v>0</v>
      </c>
      <c r="M160" s="124"/>
      <c r="N160" s="69">
        <f t="shared" si="23"/>
        <v>0</v>
      </c>
      <c r="O160" s="107"/>
    </row>
    <row r="161" spans="2:15" ht="15.75" x14ac:dyDescent="0.25">
      <c r="B161" s="319" t="s">
        <v>58</v>
      </c>
      <c r="C161" s="320"/>
      <c r="D161" s="227">
        <v>548800</v>
      </c>
      <c r="E161" s="123"/>
      <c r="F161" s="124"/>
      <c r="G161" s="124"/>
      <c r="H161" s="74">
        <f t="shared" si="20"/>
        <v>0</v>
      </c>
      <c r="I161" s="124"/>
      <c r="J161" s="124"/>
      <c r="K161" s="72">
        <f t="shared" si="21"/>
        <v>0</v>
      </c>
      <c r="L161" s="72">
        <f t="shared" si="22"/>
        <v>0</v>
      </c>
      <c r="M161" s="124"/>
      <c r="N161" s="69">
        <f t="shared" si="23"/>
        <v>0</v>
      </c>
      <c r="O161" s="107"/>
    </row>
    <row r="162" spans="2:15" ht="15.75" x14ac:dyDescent="0.25">
      <c r="B162" s="319" t="s">
        <v>234</v>
      </c>
      <c r="C162" s="320"/>
      <c r="D162" s="227">
        <v>548810</v>
      </c>
      <c r="E162" s="123"/>
      <c r="F162" s="124"/>
      <c r="G162" s="124"/>
      <c r="H162" s="74">
        <f t="shared" si="20"/>
        <v>0</v>
      </c>
      <c r="I162" s="124"/>
      <c r="J162" s="124"/>
      <c r="K162" s="72">
        <f t="shared" si="21"/>
        <v>0</v>
      </c>
      <c r="L162" s="72">
        <f t="shared" si="22"/>
        <v>0</v>
      </c>
      <c r="M162" s="124"/>
      <c r="N162" s="69">
        <f t="shared" si="23"/>
        <v>0</v>
      </c>
      <c r="O162" s="107"/>
    </row>
    <row r="163" spans="2:15" ht="15.75" x14ac:dyDescent="0.25">
      <c r="B163" s="319" t="s">
        <v>235</v>
      </c>
      <c r="C163" s="320"/>
      <c r="D163" s="227">
        <v>548820</v>
      </c>
      <c r="E163" s="123"/>
      <c r="F163" s="124"/>
      <c r="G163" s="124"/>
      <c r="H163" s="74">
        <f t="shared" si="20"/>
        <v>0</v>
      </c>
      <c r="I163" s="124"/>
      <c r="J163" s="124"/>
      <c r="K163" s="72">
        <f t="shared" si="21"/>
        <v>0</v>
      </c>
      <c r="L163" s="72">
        <f t="shared" si="22"/>
        <v>0</v>
      </c>
      <c r="M163" s="124"/>
      <c r="N163" s="69">
        <f t="shared" si="23"/>
        <v>0</v>
      </c>
      <c r="O163" s="107"/>
    </row>
    <row r="164" spans="2:15" ht="15.75" x14ac:dyDescent="0.25">
      <c r="B164" s="319" t="s">
        <v>280</v>
      </c>
      <c r="C164" s="320"/>
      <c r="D164" s="227">
        <v>548882</v>
      </c>
      <c r="E164" s="123"/>
      <c r="F164" s="124"/>
      <c r="G164" s="124"/>
      <c r="H164" s="74">
        <f t="shared" si="20"/>
        <v>0</v>
      </c>
      <c r="I164" s="124"/>
      <c r="J164" s="124"/>
      <c r="K164" s="72">
        <f t="shared" si="21"/>
        <v>0</v>
      </c>
      <c r="L164" s="72">
        <f t="shared" si="22"/>
        <v>0</v>
      </c>
      <c r="M164" s="124"/>
      <c r="N164" s="69">
        <f t="shared" si="23"/>
        <v>0</v>
      </c>
      <c r="O164" s="107"/>
    </row>
    <row r="165" spans="2:15" ht="15.75" x14ac:dyDescent="0.25">
      <c r="B165" s="319" t="s">
        <v>43</v>
      </c>
      <c r="C165" s="320"/>
      <c r="D165" s="227">
        <v>548900</v>
      </c>
      <c r="E165" s="123"/>
      <c r="F165" s="124"/>
      <c r="G165" s="124"/>
      <c r="H165" s="74">
        <f t="shared" si="20"/>
        <v>0</v>
      </c>
      <c r="I165" s="124"/>
      <c r="J165" s="124"/>
      <c r="K165" s="72">
        <f t="shared" si="21"/>
        <v>0</v>
      </c>
      <c r="L165" s="72">
        <f t="shared" si="22"/>
        <v>0</v>
      </c>
      <c r="M165" s="124"/>
      <c r="N165" s="69">
        <f t="shared" si="23"/>
        <v>0</v>
      </c>
      <c r="O165" s="107"/>
    </row>
    <row r="166" spans="2:15" ht="15.75" x14ac:dyDescent="0.25">
      <c r="B166" s="319" t="s">
        <v>236</v>
      </c>
      <c r="C166" s="320"/>
      <c r="D166" s="227">
        <v>549600</v>
      </c>
      <c r="E166" s="123"/>
      <c r="F166" s="124"/>
      <c r="G166" s="124"/>
      <c r="H166" s="74">
        <f t="shared" si="20"/>
        <v>0</v>
      </c>
      <c r="I166" s="124"/>
      <c r="J166" s="124"/>
      <c r="K166" s="72">
        <f t="shared" si="21"/>
        <v>0</v>
      </c>
      <c r="L166" s="72">
        <f t="shared" si="22"/>
        <v>0</v>
      </c>
      <c r="M166" s="124"/>
      <c r="N166" s="69">
        <f t="shared" si="23"/>
        <v>0</v>
      </c>
      <c r="O166" s="107"/>
    </row>
    <row r="167" spans="2:15" ht="15.75" x14ac:dyDescent="0.25">
      <c r="B167" s="319" t="s">
        <v>237</v>
      </c>
      <c r="C167" s="320"/>
      <c r="D167" s="227">
        <v>549700</v>
      </c>
      <c r="E167" s="123"/>
      <c r="F167" s="124"/>
      <c r="G167" s="124"/>
      <c r="H167" s="74">
        <f t="shared" si="20"/>
        <v>0</v>
      </c>
      <c r="I167" s="124"/>
      <c r="J167" s="124"/>
      <c r="K167" s="72">
        <f t="shared" si="21"/>
        <v>0</v>
      </c>
      <c r="L167" s="72">
        <f t="shared" si="22"/>
        <v>0</v>
      </c>
      <c r="M167" s="124"/>
      <c r="N167" s="69">
        <f t="shared" si="23"/>
        <v>0</v>
      </c>
      <c r="O167" s="107"/>
    </row>
    <row r="168" spans="2:15" ht="15" customHeight="1" x14ac:dyDescent="0.25">
      <c r="B168" s="319" t="s">
        <v>238</v>
      </c>
      <c r="C168" s="320"/>
      <c r="D168" s="227">
        <v>549800</v>
      </c>
      <c r="E168" s="123"/>
      <c r="F168" s="124"/>
      <c r="G168" s="124"/>
      <c r="H168" s="74">
        <f t="shared" si="20"/>
        <v>0</v>
      </c>
      <c r="I168" s="124"/>
      <c r="J168" s="124"/>
      <c r="K168" s="72">
        <f t="shared" si="21"/>
        <v>0</v>
      </c>
      <c r="L168" s="72">
        <f t="shared" si="22"/>
        <v>0</v>
      </c>
      <c r="M168" s="124"/>
      <c r="N168" s="69">
        <f t="shared" si="23"/>
        <v>0</v>
      </c>
      <c r="O168" s="107"/>
    </row>
    <row r="169" spans="2:15" ht="15" customHeight="1" x14ac:dyDescent="0.25">
      <c r="B169" s="319" t="s">
        <v>239</v>
      </c>
      <c r="C169" s="320"/>
      <c r="D169" s="227">
        <v>548900</v>
      </c>
      <c r="E169" s="123"/>
      <c r="F169" s="124"/>
      <c r="G169" s="124"/>
      <c r="H169" s="74">
        <f t="shared" si="20"/>
        <v>0</v>
      </c>
      <c r="I169" s="124"/>
      <c r="J169" s="124"/>
      <c r="K169" s="72">
        <f t="shared" si="21"/>
        <v>0</v>
      </c>
      <c r="L169" s="72">
        <f t="shared" si="22"/>
        <v>0</v>
      </c>
      <c r="M169" s="124"/>
      <c r="N169" s="69">
        <f t="shared" si="23"/>
        <v>0</v>
      </c>
      <c r="O169" s="107"/>
    </row>
    <row r="170" spans="2:15" x14ac:dyDescent="0.2">
      <c r="B170" s="348"/>
      <c r="C170" s="349"/>
      <c r="D170" s="114"/>
      <c r="E170" s="115"/>
      <c r="F170" s="116"/>
      <c r="G170" s="53"/>
      <c r="H170" s="53"/>
      <c r="I170" s="53"/>
      <c r="J170" s="53"/>
      <c r="K170" s="53"/>
      <c r="L170" s="53"/>
      <c r="M170" s="116"/>
      <c r="N170" s="14"/>
      <c r="O170" s="107"/>
    </row>
    <row r="171" spans="2:15" ht="16.149999999999999" customHeight="1" x14ac:dyDescent="0.2">
      <c r="B171" s="350" t="s">
        <v>93</v>
      </c>
      <c r="C171" s="351"/>
      <c r="D171" s="333">
        <v>400</v>
      </c>
      <c r="E171" s="324">
        <f t="shared" ref="E171:N171" si="24">SUM(E52:E169)</f>
        <v>0</v>
      </c>
      <c r="F171" s="324">
        <f t="shared" si="24"/>
        <v>0</v>
      </c>
      <c r="G171" s="324">
        <f t="shared" si="24"/>
        <v>0</v>
      </c>
      <c r="H171" s="324">
        <f t="shared" si="24"/>
        <v>0</v>
      </c>
      <c r="I171" s="324">
        <f t="shared" si="24"/>
        <v>0</v>
      </c>
      <c r="J171" s="324">
        <f t="shared" si="24"/>
        <v>0</v>
      </c>
      <c r="K171" s="324">
        <f t="shared" si="24"/>
        <v>0</v>
      </c>
      <c r="L171" s="324">
        <f t="shared" si="24"/>
        <v>0</v>
      </c>
      <c r="M171" s="324">
        <f t="shared" si="24"/>
        <v>0</v>
      </c>
      <c r="N171" s="331">
        <f t="shared" si="24"/>
        <v>0</v>
      </c>
      <c r="O171" s="107"/>
    </row>
    <row r="172" spans="2:15" ht="16.899999999999999" customHeight="1" thickBot="1" x14ac:dyDescent="0.25">
      <c r="B172" s="352"/>
      <c r="C172" s="353"/>
      <c r="D172" s="334"/>
      <c r="E172" s="325">
        <f t="shared" ref="E172:N172" si="25">SUM(E52:E125)</f>
        <v>0</v>
      </c>
      <c r="F172" s="325">
        <f t="shared" si="25"/>
        <v>0</v>
      </c>
      <c r="G172" s="325">
        <f t="shared" si="25"/>
        <v>0</v>
      </c>
      <c r="H172" s="325">
        <f t="shared" si="25"/>
        <v>0</v>
      </c>
      <c r="I172" s="325">
        <f t="shared" si="25"/>
        <v>0</v>
      </c>
      <c r="J172" s="325">
        <f t="shared" si="25"/>
        <v>0</v>
      </c>
      <c r="K172" s="325">
        <f t="shared" si="25"/>
        <v>0</v>
      </c>
      <c r="L172" s="325">
        <f t="shared" si="25"/>
        <v>0</v>
      </c>
      <c r="M172" s="325">
        <f t="shared" si="25"/>
        <v>0</v>
      </c>
      <c r="N172" s="332">
        <f t="shared" si="25"/>
        <v>0</v>
      </c>
      <c r="O172" s="107"/>
    </row>
    <row r="173" spans="2:15" ht="16.899999999999999" customHeight="1" thickTop="1" x14ac:dyDescent="0.2">
      <c r="B173" s="338"/>
      <c r="C173" s="339"/>
      <c r="D173" s="112"/>
      <c r="E173" s="117"/>
      <c r="F173" s="117"/>
      <c r="G173" s="117"/>
      <c r="H173" s="117"/>
      <c r="I173" s="117"/>
      <c r="J173" s="117"/>
      <c r="K173" s="117"/>
      <c r="L173" s="117"/>
      <c r="M173" s="129"/>
      <c r="N173" s="233"/>
      <c r="O173" s="107"/>
    </row>
    <row r="174" spans="2:15" ht="16.899999999999999" customHeight="1" x14ac:dyDescent="0.25">
      <c r="B174" s="319" t="s">
        <v>59</v>
      </c>
      <c r="C174" s="320" t="s">
        <v>59</v>
      </c>
      <c r="D174" s="227">
        <v>555100</v>
      </c>
      <c r="E174" s="73"/>
      <c r="F174" s="73"/>
      <c r="G174" s="73"/>
      <c r="H174" s="119">
        <f t="shared" ref="H174:H176" si="26">SUM(F174:G174)</f>
        <v>0</v>
      </c>
      <c r="I174" s="73"/>
      <c r="J174" s="73"/>
      <c r="K174" s="72">
        <f t="shared" ref="K174:K176" si="27">SUM(I174:J174)</f>
        <v>0</v>
      </c>
      <c r="L174" s="72">
        <f t="shared" ref="L174:L176" si="28">+H174-K174</f>
        <v>0</v>
      </c>
      <c r="M174" s="131"/>
      <c r="N174" s="69">
        <f t="shared" ref="N174:N176" si="29">+L174-M174</f>
        <v>0</v>
      </c>
      <c r="O174" s="107"/>
    </row>
    <row r="175" spans="2:15" ht="16.899999999999999" customHeight="1" x14ac:dyDescent="0.25">
      <c r="B175" s="319" t="s">
        <v>240</v>
      </c>
      <c r="C175" s="320" t="s">
        <v>240</v>
      </c>
      <c r="D175" s="227">
        <v>555106</v>
      </c>
      <c r="E175" s="73"/>
      <c r="F175" s="73"/>
      <c r="G175" s="73"/>
      <c r="H175" s="119">
        <f t="shared" si="26"/>
        <v>0</v>
      </c>
      <c r="I175" s="73"/>
      <c r="J175" s="73"/>
      <c r="K175" s="72">
        <f t="shared" si="27"/>
        <v>0</v>
      </c>
      <c r="L175" s="72">
        <f t="shared" si="28"/>
        <v>0</v>
      </c>
      <c r="M175" s="131"/>
      <c r="N175" s="69">
        <f t="shared" si="29"/>
        <v>0</v>
      </c>
      <c r="O175" s="107"/>
    </row>
    <row r="176" spans="2:15" ht="16.899999999999999" customHeight="1" x14ac:dyDescent="0.25">
      <c r="B176" s="319" t="s">
        <v>241</v>
      </c>
      <c r="C176" s="320" t="s">
        <v>241</v>
      </c>
      <c r="D176" s="227">
        <v>555109</v>
      </c>
      <c r="E176" s="73"/>
      <c r="F176" s="73"/>
      <c r="G176" s="73"/>
      <c r="H176" s="119">
        <f t="shared" si="26"/>
        <v>0</v>
      </c>
      <c r="I176" s="73"/>
      <c r="J176" s="73"/>
      <c r="K176" s="72">
        <f t="shared" si="27"/>
        <v>0</v>
      </c>
      <c r="L176" s="72">
        <f t="shared" si="28"/>
        <v>0</v>
      </c>
      <c r="M176" s="131"/>
      <c r="N176" s="69">
        <f t="shared" si="29"/>
        <v>0</v>
      </c>
      <c r="O176" s="107"/>
    </row>
    <row r="177" spans="2:15" ht="15.75" x14ac:dyDescent="0.25">
      <c r="B177" s="319" t="s">
        <v>242</v>
      </c>
      <c r="C177" s="320" t="s">
        <v>242</v>
      </c>
      <c r="D177" s="227">
        <v>555200</v>
      </c>
      <c r="E177" s="73"/>
      <c r="F177" s="73"/>
      <c r="G177" s="73"/>
      <c r="H177" s="119">
        <f>SUM(F177:G177)</f>
        <v>0</v>
      </c>
      <c r="I177" s="73"/>
      <c r="J177" s="73"/>
      <c r="K177" s="72">
        <f>SUM(I177:J177)</f>
        <v>0</v>
      </c>
      <c r="L177" s="72">
        <f>+H177-K177</f>
        <v>0</v>
      </c>
      <c r="M177" s="131"/>
      <c r="N177" s="69">
        <f>+L177-M177</f>
        <v>0</v>
      </c>
      <c r="O177" s="107"/>
    </row>
    <row r="178" spans="2:15" x14ac:dyDescent="0.2">
      <c r="B178" s="354"/>
      <c r="C178" s="355"/>
      <c r="D178" s="114"/>
      <c r="E178" s="120"/>
      <c r="F178" s="120"/>
      <c r="G178" s="120"/>
      <c r="H178" s="120"/>
      <c r="I178" s="120"/>
      <c r="J178" s="120"/>
      <c r="K178" s="120"/>
      <c r="L178" s="120"/>
      <c r="M178" s="130"/>
      <c r="N178" s="121"/>
      <c r="O178" s="107"/>
    </row>
    <row r="179" spans="2:15" ht="16.149999999999999" customHeight="1" x14ac:dyDescent="0.2">
      <c r="B179" s="350" t="s">
        <v>94</v>
      </c>
      <c r="C179" s="351"/>
      <c r="D179" s="333">
        <v>500</v>
      </c>
      <c r="E179" s="324">
        <f>SUM(E174:E177)</f>
        <v>0</v>
      </c>
      <c r="F179" s="324">
        <f t="shared" ref="F179:N179" si="30">SUM(F174:F177)</f>
        <v>0</v>
      </c>
      <c r="G179" s="324">
        <f t="shared" si="30"/>
        <v>0</v>
      </c>
      <c r="H179" s="324">
        <f t="shared" si="30"/>
        <v>0</v>
      </c>
      <c r="I179" s="324">
        <f t="shared" si="30"/>
        <v>0</v>
      </c>
      <c r="J179" s="324">
        <f t="shared" si="30"/>
        <v>0</v>
      </c>
      <c r="K179" s="324">
        <f t="shared" si="30"/>
        <v>0</v>
      </c>
      <c r="L179" s="324">
        <f t="shared" si="30"/>
        <v>0</v>
      </c>
      <c r="M179" s="324">
        <f t="shared" si="30"/>
        <v>0</v>
      </c>
      <c r="N179" s="331">
        <f t="shared" si="30"/>
        <v>0</v>
      </c>
      <c r="O179" s="107"/>
    </row>
    <row r="180" spans="2:15" ht="16.899999999999999" customHeight="1" thickBot="1" x14ac:dyDescent="0.25">
      <c r="B180" s="352"/>
      <c r="C180" s="353"/>
      <c r="D180" s="335"/>
      <c r="E180" s="325"/>
      <c r="F180" s="325"/>
      <c r="G180" s="325"/>
      <c r="H180" s="325"/>
      <c r="I180" s="325"/>
      <c r="J180" s="325"/>
      <c r="K180" s="325"/>
      <c r="L180" s="325"/>
      <c r="M180" s="325"/>
      <c r="N180" s="332"/>
      <c r="O180" s="107"/>
    </row>
    <row r="181" spans="2:15" ht="16.5" thickTop="1" x14ac:dyDescent="0.25">
      <c r="D181" s="48"/>
      <c r="E181" s="15"/>
      <c r="F181" s="16"/>
      <c r="G181" s="16"/>
      <c r="H181" s="16"/>
      <c r="I181" s="16"/>
      <c r="J181" s="16"/>
      <c r="K181" s="16"/>
      <c r="L181" s="16"/>
      <c r="M181" s="17"/>
      <c r="N181" s="16"/>
      <c r="O181" s="107"/>
    </row>
    <row r="182" spans="2:15" ht="21" x14ac:dyDescent="0.25">
      <c r="B182" s="152">
        <v>1</v>
      </c>
      <c r="C182" s="314" t="s">
        <v>114</v>
      </c>
      <c r="D182" s="314"/>
      <c r="E182" s="314"/>
      <c r="F182" s="314"/>
      <c r="G182" s="314"/>
      <c r="H182" s="314"/>
      <c r="I182" s="314"/>
      <c r="J182" s="314"/>
      <c r="K182" s="314"/>
      <c r="L182" s="314"/>
      <c r="M182" s="314"/>
      <c r="N182" s="314"/>
      <c r="O182" s="46"/>
    </row>
    <row r="183" spans="2:15" ht="18" customHeight="1" x14ac:dyDescent="0.25">
      <c r="B183" s="152">
        <v>2</v>
      </c>
      <c r="C183" s="313" t="s">
        <v>106</v>
      </c>
      <c r="D183" s="313"/>
      <c r="E183" s="313"/>
      <c r="F183" s="313"/>
      <c r="G183" s="313"/>
      <c r="H183" s="313"/>
      <c r="I183" s="313"/>
      <c r="J183" s="313"/>
      <c r="K183" s="313"/>
      <c r="L183" s="313"/>
      <c r="M183" s="313"/>
      <c r="N183" s="313"/>
      <c r="O183" s="46"/>
    </row>
    <row r="184" spans="2:15" ht="15.6" customHeight="1" x14ac:dyDescent="0.25">
      <c r="B184" s="48"/>
      <c r="C184" s="313"/>
      <c r="D184" s="313"/>
      <c r="E184" s="313"/>
      <c r="F184" s="313"/>
      <c r="G184" s="313"/>
      <c r="H184" s="313"/>
      <c r="I184" s="313"/>
      <c r="J184" s="313"/>
      <c r="K184" s="313"/>
      <c r="L184" s="313"/>
      <c r="M184" s="313"/>
      <c r="N184" s="313"/>
      <c r="O184" s="46"/>
    </row>
    <row r="185" spans="2:15" x14ac:dyDescent="0.2">
      <c r="D185" s="18" t="s">
        <v>0</v>
      </c>
      <c r="E185" s="19"/>
      <c r="F185" s="19"/>
      <c r="G185" s="19"/>
      <c r="H185" s="19"/>
      <c r="I185" s="19"/>
      <c r="J185" s="20"/>
      <c r="K185" s="19"/>
      <c r="L185" s="20"/>
      <c r="M185" s="19"/>
      <c r="N185" s="19"/>
      <c r="O185" s="43"/>
    </row>
    <row r="186" spans="2:15" x14ac:dyDescent="0.2">
      <c r="B186" s="141" t="s">
        <v>23</v>
      </c>
      <c r="C186" s="286"/>
      <c r="D186" s="286"/>
      <c r="E186" s="286"/>
      <c r="F186" s="286"/>
      <c r="G186" s="286"/>
      <c r="H186" s="286"/>
      <c r="I186" s="286"/>
      <c r="J186" s="286"/>
      <c r="K186" s="286"/>
      <c r="L186" s="286"/>
      <c r="M186" s="286"/>
      <c r="N186" s="287"/>
      <c r="O186" s="43"/>
    </row>
    <row r="187" spans="2:15" ht="15.6" customHeight="1" x14ac:dyDescent="0.2">
      <c r="B187" s="140"/>
      <c r="C187" s="288"/>
      <c r="D187" s="288"/>
      <c r="E187" s="288"/>
      <c r="F187" s="288"/>
      <c r="G187" s="288"/>
      <c r="H187" s="288"/>
      <c r="I187" s="288"/>
      <c r="J187" s="288"/>
      <c r="K187" s="288"/>
      <c r="L187" s="288"/>
      <c r="M187" s="288"/>
      <c r="N187" s="289"/>
      <c r="O187" s="43"/>
    </row>
    <row r="188" spans="2:15" ht="15.6" customHeight="1" x14ac:dyDescent="0.2">
      <c r="B188" s="63"/>
      <c r="C188" s="288"/>
      <c r="D188" s="288"/>
      <c r="E188" s="288"/>
      <c r="F188" s="288"/>
      <c r="G188" s="288"/>
      <c r="H188" s="288"/>
      <c r="I188" s="288"/>
      <c r="J188" s="288"/>
      <c r="K188" s="288"/>
      <c r="L188" s="288"/>
      <c r="M188" s="288"/>
      <c r="N188" s="289"/>
      <c r="O188" s="43"/>
    </row>
    <row r="189" spans="2:15" ht="15.6" customHeight="1" x14ac:dyDescent="0.2">
      <c r="B189" s="63"/>
      <c r="C189" s="288"/>
      <c r="D189" s="288"/>
      <c r="E189" s="288"/>
      <c r="F189" s="288"/>
      <c r="G189" s="288"/>
      <c r="H189" s="288"/>
      <c r="I189" s="288"/>
      <c r="J189" s="288"/>
      <c r="K189" s="288"/>
      <c r="L189" s="288"/>
      <c r="M189" s="288"/>
      <c r="N189" s="289"/>
      <c r="O189" s="43"/>
    </row>
    <row r="190" spans="2:15" ht="15.6" customHeight="1" x14ac:dyDescent="0.2">
      <c r="B190" s="63"/>
      <c r="C190" s="288"/>
      <c r="D190" s="288"/>
      <c r="E190" s="288"/>
      <c r="F190" s="288"/>
      <c r="G190" s="288"/>
      <c r="H190" s="288"/>
      <c r="I190" s="288"/>
      <c r="J190" s="288"/>
      <c r="K190" s="288"/>
      <c r="L190" s="288"/>
      <c r="M190" s="288"/>
      <c r="N190" s="289"/>
      <c r="O190" s="43"/>
    </row>
    <row r="191" spans="2:15" ht="15.6" customHeight="1" x14ac:dyDescent="0.2">
      <c r="B191" s="63"/>
      <c r="C191" s="288"/>
      <c r="D191" s="288"/>
      <c r="E191" s="288"/>
      <c r="F191" s="288"/>
      <c r="G191" s="288"/>
      <c r="H191" s="288"/>
      <c r="I191" s="288"/>
      <c r="J191" s="288"/>
      <c r="K191" s="288"/>
      <c r="L191" s="288"/>
      <c r="M191" s="288"/>
      <c r="N191" s="289"/>
      <c r="O191" s="43"/>
    </row>
    <row r="192" spans="2:15" ht="15.6" customHeight="1" x14ac:dyDescent="0.2">
      <c r="B192" s="63"/>
      <c r="C192" s="290"/>
      <c r="D192" s="290"/>
      <c r="E192" s="290"/>
      <c r="F192" s="290"/>
      <c r="G192" s="290"/>
      <c r="H192" s="290"/>
      <c r="I192" s="290"/>
      <c r="J192" s="290"/>
      <c r="K192" s="290"/>
      <c r="L192" s="290"/>
      <c r="M192" s="290"/>
      <c r="N192" s="291"/>
      <c r="O192" s="43"/>
    </row>
    <row r="193" spans="2:15" x14ac:dyDescent="0.2">
      <c r="C193" s="122"/>
      <c r="E193" s="19"/>
      <c r="F193" s="19"/>
      <c r="G193" s="19"/>
      <c r="H193" s="19"/>
      <c r="I193" s="19"/>
      <c r="J193" s="19"/>
      <c r="K193" s="19"/>
      <c r="L193" s="19"/>
      <c r="M193" s="19"/>
      <c r="N193" s="19"/>
      <c r="O193" s="43"/>
    </row>
    <row r="194" spans="2:15" x14ac:dyDescent="0.2">
      <c r="B194" s="149" t="s">
        <v>112</v>
      </c>
      <c r="C194" s="280" t="str">
        <f>+Cover!D22</f>
        <v>Full Name</v>
      </c>
      <c r="D194" s="281"/>
      <c r="H194" s="22" t="s">
        <v>0</v>
      </c>
      <c r="I194" s="22"/>
      <c r="J194" s="19"/>
      <c r="K194" s="22" t="s">
        <v>0</v>
      </c>
      <c r="L194" s="19"/>
      <c r="M194" s="19"/>
      <c r="N194" s="19"/>
      <c r="O194" s="43"/>
    </row>
    <row r="195" spans="2:15" x14ac:dyDescent="0.2">
      <c r="B195" s="150" t="s">
        <v>111</v>
      </c>
      <c r="C195" s="302" t="str">
        <f>Cover!D23</f>
        <v>xxx-xxx-xxxx</v>
      </c>
      <c r="D195" s="303"/>
      <c r="H195" s="22"/>
      <c r="I195" s="22"/>
      <c r="J195" s="19"/>
      <c r="K195" s="22"/>
      <c r="L195" s="19"/>
      <c r="M195" s="19"/>
      <c r="N195" s="19"/>
      <c r="O195" s="43"/>
    </row>
    <row r="196" spans="2:15" x14ac:dyDescent="0.2">
      <c r="B196" s="151" t="s">
        <v>113</v>
      </c>
      <c r="C196" s="282">
        <f ca="1">+Cover!D24</f>
        <v>46182.581871759263</v>
      </c>
      <c r="D196" s="283"/>
      <c r="H196" s="22"/>
      <c r="I196" s="22"/>
      <c r="J196" s="19"/>
      <c r="K196" s="22"/>
      <c r="L196" s="19"/>
      <c r="M196" s="19"/>
      <c r="N196" s="19"/>
      <c r="O196" s="43"/>
    </row>
    <row r="197" spans="2:15" x14ac:dyDescent="0.2">
      <c r="E197" s="19"/>
      <c r="F197" s="19"/>
      <c r="G197" s="19"/>
      <c r="H197" s="19"/>
      <c r="I197" s="19"/>
      <c r="J197" s="19"/>
      <c r="K197" s="19"/>
      <c r="L197" s="19"/>
      <c r="M197" s="19"/>
      <c r="N197" s="19"/>
      <c r="O197" s="43"/>
    </row>
    <row r="198" spans="2:15" x14ac:dyDescent="0.2">
      <c r="E198" s="23"/>
      <c r="F198" s="23"/>
      <c r="G198" s="23"/>
      <c r="H198" s="23"/>
      <c r="I198" s="23"/>
      <c r="J198" s="23"/>
      <c r="K198" s="23"/>
      <c r="L198" s="23"/>
      <c r="M198" s="23"/>
      <c r="N198" s="23"/>
    </row>
    <row r="199" spans="2:15" x14ac:dyDescent="0.2">
      <c r="E199" s="23"/>
      <c r="F199" s="23"/>
      <c r="G199" s="23"/>
      <c r="H199" s="23"/>
      <c r="I199" s="23"/>
      <c r="J199" s="23"/>
      <c r="K199" s="23"/>
      <c r="L199" s="23"/>
      <c r="M199" s="23"/>
      <c r="N199" s="23"/>
    </row>
    <row r="200" spans="2:15" x14ac:dyDescent="0.2">
      <c r="E200" s="23"/>
      <c r="F200" s="23"/>
      <c r="G200" s="23"/>
      <c r="H200" s="23"/>
      <c r="I200" s="23"/>
      <c r="J200" s="23"/>
      <c r="K200" s="23"/>
      <c r="L200" s="23"/>
      <c r="M200" s="23"/>
      <c r="N200" s="23"/>
    </row>
  </sheetData>
  <mergeCells count="230">
    <mergeCell ref="B170:C170"/>
    <mergeCell ref="J171:J172"/>
    <mergeCell ref="K171:K172"/>
    <mergeCell ref="L171:L172"/>
    <mergeCell ref="M171:M172"/>
    <mergeCell ref="B171:C172"/>
    <mergeCell ref="B179:C180"/>
    <mergeCell ref="B173:C173"/>
    <mergeCell ref="B177:C177"/>
    <mergeCell ref="B178:C178"/>
    <mergeCell ref="B174:C174"/>
    <mergeCell ref="B175:C175"/>
    <mergeCell ref="B176:C176"/>
    <mergeCell ref="C186:N192"/>
    <mergeCell ref="C182:N182"/>
    <mergeCell ref="C183:N184"/>
    <mergeCell ref="K179:K180"/>
    <mergeCell ref="L179:L180"/>
    <mergeCell ref="M179:M180"/>
    <mergeCell ref="N179:N180"/>
    <mergeCell ref="J179:J180"/>
    <mergeCell ref="E179:E180"/>
    <mergeCell ref="F179:F180"/>
    <mergeCell ref="G179:G180"/>
    <mergeCell ref="H179:H180"/>
    <mergeCell ref="N171:N172"/>
    <mergeCell ref="K50:K51"/>
    <mergeCell ref="B9:C12"/>
    <mergeCell ref="B14:C14"/>
    <mergeCell ref="B15:C15"/>
    <mergeCell ref="B13:C13"/>
    <mergeCell ref="B16:C16"/>
    <mergeCell ref="B22:C22"/>
    <mergeCell ref="B50:C51"/>
    <mergeCell ref="D171:D172"/>
    <mergeCell ref="F171:F172"/>
    <mergeCell ref="B52:C52"/>
    <mergeCell ref="B17:C17"/>
    <mergeCell ref="B18:C18"/>
    <mergeCell ref="B19:C19"/>
    <mergeCell ref="B25:C25"/>
    <mergeCell ref="B26:C26"/>
    <mergeCell ref="B27:C27"/>
    <mergeCell ref="B28:C28"/>
    <mergeCell ref="B29:C29"/>
    <mergeCell ref="L33:L34"/>
    <mergeCell ref="M33:M34"/>
    <mergeCell ref="N33:N34"/>
    <mergeCell ref="B33:C34"/>
    <mergeCell ref="D50:D51"/>
    <mergeCell ref="E50:E51"/>
    <mergeCell ref="F50:F51"/>
    <mergeCell ref="G50:G51"/>
    <mergeCell ref="H50:H51"/>
    <mergeCell ref="I50:I51"/>
    <mergeCell ref="J50:J51"/>
    <mergeCell ref="F33:F34"/>
    <mergeCell ref="G33:G34"/>
    <mergeCell ref="H33:H34"/>
    <mergeCell ref="I33:I34"/>
    <mergeCell ref="J33:J34"/>
    <mergeCell ref="B31:C31"/>
    <mergeCell ref="K6:N6"/>
    <mergeCell ref="L50:L51"/>
    <mergeCell ref="M50:M51"/>
    <mergeCell ref="N50:N51"/>
    <mergeCell ref="C196:D196"/>
    <mergeCell ref="E9:E12"/>
    <mergeCell ref="F9:F12"/>
    <mergeCell ref="G9:G12"/>
    <mergeCell ref="H9:H12"/>
    <mergeCell ref="I9:I12"/>
    <mergeCell ref="C195:D195"/>
    <mergeCell ref="C194:D194"/>
    <mergeCell ref="D33:D34"/>
    <mergeCell ref="E33:E34"/>
    <mergeCell ref="G171:G172"/>
    <mergeCell ref="H171:H172"/>
    <mergeCell ref="I171:I172"/>
    <mergeCell ref="B20:C20"/>
    <mergeCell ref="B21:C21"/>
    <mergeCell ref="I179:I180"/>
    <mergeCell ref="D179:D180"/>
    <mergeCell ref="E171:E172"/>
    <mergeCell ref="B23:C23"/>
    <mergeCell ref="B30:C30"/>
    <mergeCell ref="N9:N12"/>
    <mergeCell ref="D9:D12"/>
    <mergeCell ref="E2:M2"/>
    <mergeCell ref="E3:M3"/>
    <mergeCell ref="E4:M4"/>
    <mergeCell ref="E5:M5"/>
    <mergeCell ref="J9:J12"/>
    <mergeCell ref="K9:K12"/>
    <mergeCell ref="L9:L12"/>
    <mergeCell ref="M9:M12"/>
    <mergeCell ref="B24:C24"/>
    <mergeCell ref="B36:C36"/>
    <mergeCell ref="B37:C37"/>
    <mergeCell ref="B38:C38"/>
    <mergeCell ref="B39:C39"/>
    <mergeCell ref="B40:C40"/>
    <mergeCell ref="B41:C41"/>
    <mergeCell ref="B42:C42"/>
    <mergeCell ref="K33:K34"/>
    <mergeCell ref="B43:C43"/>
    <mergeCell ref="B35:C35"/>
    <mergeCell ref="B44:C44"/>
    <mergeCell ref="B45:C45"/>
    <mergeCell ref="B46:C46"/>
    <mergeCell ref="B47:C47"/>
    <mergeCell ref="B48:C48"/>
    <mergeCell ref="B49:C49"/>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65:C165"/>
    <mergeCell ref="B166:C166"/>
    <mergeCell ref="B167:C167"/>
    <mergeCell ref="B168:C168"/>
    <mergeCell ref="B169:C169"/>
    <mergeCell ref="B156:C156"/>
    <mergeCell ref="B157:C157"/>
    <mergeCell ref="B158:C158"/>
    <mergeCell ref="B159:C159"/>
    <mergeCell ref="B160:C160"/>
    <mergeCell ref="B161:C161"/>
    <mergeCell ref="B162:C162"/>
    <mergeCell ref="B163:C163"/>
    <mergeCell ref="B164:C164"/>
  </mergeCells>
  <phoneticPr fontId="0" type="noConversion"/>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rowBreaks count="2" manualBreakCount="2">
    <brk id="67" min="1" max="13" man="1"/>
    <brk id="106"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24">
    <pageSetUpPr fitToPage="1"/>
  </sheetPr>
  <dimension ref="B2:AD101"/>
  <sheetViews>
    <sheetView tabSelected="1" zoomScale="80" zoomScaleNormal="80" workbookViewId="0">
      <selection activeCell="AE21" sqref="AE21"/>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0" width="9.77734375" style="3" customWidth="1"/>
    <col min="31" max="16384" width="9.77734375" style="3"/>
  </cols>
  <sheetData>
    <row r="2" spans="2:30" ht="15.75" x14ac:dyDescent="0.25">
      <c r="B2" s="427" t="str">
        <f>+Cover!B6</f>
        <v>Business Unit Number and Agency Name</v>
      </c>
      <c r="C2" s="427"/>
      <c r="D2" s="427"/>
      <c r="E2" s="427"/>
      <c r="F2" s="427"/>
      <c r="G2" s="427"/>
      <c r="H2" s="427"/>
      <c r="I2" s="427"/>
      <c r="J2" s="427"/>
      <c r="K2" s="427"/>
      <c r="L2" s="427"/>
      <c r="M2" s="427"/>
      <c r="N2" s="427"/>
      <c r="O2" s="427"/>
      <c r="P2" s="427"/>
      <c r="Q2" s="427"/>
      <c r="R2" s="427"/>
      <c r="S2" s="427"/>
      <c r="T2" s="427"/>
      <c r="U2" s="4">
        <f ca="1">NOW()</f>
        <v>46182.581871875002</v>
      </c>
    </row>
    <row r="3" spans="2:30" ht="15.75" x14ac:dyDescent="0.25">
      <c r="B3" s="427" t="str">
        <f>Cover!B20</f>
        <v>Based on NMS Budget Vs Actuals Report by Pcode dated MM/DD/YYYY</v>
      </c>
      <c r="C3" s="427"/>
      <c r="D3" s="427"/>
      <c r="E3" s="427"/>
      <c r="F3" s="427"/>
      <c r="G3" s="427"/>
      <c r="H3" s="427"/>
      <c r="I3" s="427"/>
      <c r="J3" s="427"/>
      <c r="K3" s="427"/>
      <c r="L3" s="427"/>
      <c r="M3" s="427"/>
      <c r="N3" s="427"/>
      <c r="O3" s="427"/>
      <c r="P3" s="427"/>
      <c r="Q3" s="427"/>
      <c r="R3" s="427"/>
      <c r="S3" s="427"/>
      <c r="T3" s="427"/>
      <c r="U3" s="5">
        <f ca="1">NOW()</f>
        <v>46182.581871875002</v>
      </c>
    </row>
    <row r="4" spans="2:30" ht="15.75" x14ac:dyDescent="0.25">
      <c r="B4" s="268" t="str">
        <f>Cover!B7</f>
        <v>Pcode Number and Program Name</v>
      </c>
      <c r="C4" s="268"/>
      <c r="D4" s="268"/>
      <c r="E4" s="268"/>
      <c r="F4" s="268"/>
      <c r="G4" s="268"/>
      <c r="H4" s="268"/>
      <c r="I4" s="268"/>
      <c r="J4" s="268"/>
      <c r="K4" s="268"/>
      <c r="L4" s="268"/>
      <c r="M4" s="268"/>
      <c r="N4" s="268"/>
      <c r="O4" s="268"/>
      <c r="P4" s="268"/>
      <c r="Q4" s="268"/>
      <c r="R4" s="268"/>
      <c r="S4" s="268"/>
      <c r="T4" s="268"/>
      <c r="U4" s="80"/>
      <c r="V4" s="43"/>
    </row>
    <row r="5" spans="2:30" ht="15.75" x14ac:dyDescent="0.25">
      <c r="B5" s="427" t="str">
        <f>Cover!B19</f>
        <v>FY27</v>
      </c>
      <c r="C5" s="427"/>
      <c r="D5" s="427"/>
      <c r="E5" s="427"/>
      <c r="F5" s="427"/>
      <c r="G5" s="427"/>
      <c r="H5" s="427"/>
      <c r="I5" s="427"/>
      <c r="J5" s="427"/>
      <c r="K5" s="427"/>
      <c r="L5" s="427"/>
      <c r="M5" s="427"/>
      <c r="N5" s="427"/>
      <c r="O5" s="427"/>
      <c r="P5" s="427"/>
      <c r="Q5" s="427"/>
      <c r="R5" s="427"/>
      <c r="S5" s="427"/>
      <c r="T5" s="427"/>
      <c r="U5" s="45"/>
      <c r="V5" s="43"/>
    </row>
    <row r="6" spans="2:30" ht="15.75" x14ac:dyDescent="0.25">
      <c r="B6" s="45" t="s">
        <v>135</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428" t="str">
        <f ca="1">CELL("filename")</f>
        <v>Q:\Simon\Projections\[FY27-Budget-Projections-Template 5.29.26.xlsx]Cover</v>
      </c>
      <c r="S7" s="428"/>
      <c r="T7" s="428"/>
      <c r="U7" s="428"/>
    </row>
    <row r="8" spans="2:30" ht="16.149999999999999" customHeight="1" x14ac:dyDescent="0.2">
      <c r="B8" s="421" t="s">
        <v>60</v>
      </c>
      <c r="C8" s="424" t="s">
        <v>24</v>
      </c>
      <c r="D8" s="417" t="s">
        <v>25</v>
      </c>
      <c r="E8" s="405" t="s">
        <v>98</v>
      </c>
      <c r="F8" s="417" t="s">
        <v>26</v>
      </c>
      <c r="G8" s="417" t="s">
        <v>27</v>
      </c>
      <c r="H8" s="275" t="s">
        <v>259</v>
      </c>
      <c r="I8" s="275" t="s">
        <v>99</v>
      </c>
      <c r="J8" s="275" t="s">
        <v>104</v>
      </c>
      <c r="K8" s="405" t="s">
        <v>100</v>
      </c>
      <c r="L8" s="405" t="s">
        <v>303</v>
      </c>
      <c r="M8" s="405" t="s">
        <v>284</v>
      </c>
      <c r="N8" s="405" t="s">
        <v>285</v>
      </c>
      <c r="O8" s="405" t="s">
        <v>286</v>
      </c>
      <c r="P8" s="405" t="s">
        <v>101</v>
      </c>
      <c r="Q8" s="43"/>
      <c r="R8" s="408" t="s">
        <v>260</v>
      </c>
      <c r="S8" s="409"/>
      <c r="T8" s="409"/>
      <c r="U8" s="410"/>
      <c r="V8" s="43"/>
    </row>
    <row r="9" spans="2:30" ht="31.9" customHeight="1" x14ac:dyDescent="0.2">
      <c r="B9" s="422"/>
      <c r="C9" s="425"/>
      <c r="D9" s="418"/>
      <c r="E9" s="406"/>
      <c r="F9" s="418"/>
      <c r="G9" s="418"/>
      <c r="H9" s="276"/>
      <c r="I9" s="276"/>
      <c r="J9" s="276"/>
      <c r="K9" s="406"/>
      <c r="L9" s="406"/>
      <c r="M9" s="406"/>
      <c r="N9" s="406"/>
      <c r="O9" s="406"/>
      <c r="P9" s="406"/>
      <c r="Q9" s="43"/>
      <c r="R9" s="411"/>
      <c r="S9" s="412"/>
      <c r="T9" s="412"/>
      <c r="U9" s="413"/>
      <c r="V9" s="43"/>
    </row>
    <row r="10" spans="2:30" ht="15.75" x14ac:dyDescent="0.25">
      <c r="B10" s="423"/>
      <c r="C10" s="426"/>
      <c r="D10" s="419"/>
      <c r="E10" s="407"/>
      <c r="F10" s="419"/>
      <c r="G10" s="419"/>
      <c r="H10" s="420"/>
      <c r="I10" s="420"/>
      <c r="J10" s="239" t="str">
        <f>Cover!B19</f>
        <v>FY27</v>
      </c>
      <c r="K10" s="240" t="str">
        <f>Cover!B19</f>
        <v>FY27</v>
      </c>
      <c r="L10" s="407"/>
      <c r="M10" s="407"/>
      <c r="N10" s="407"/>
      <c r="O10" s="407"/>
      <c r="P10" s="407"/>
      <c r="Q10" s="43"/>
      <c r="R10" s="414" t="str">
        <f>+Cover!B19</f>
        <v>FY27</v>
      </c>
      <c r="S10" s="415"/>
      <c r="T10" s="415"/>
      <c r="U10" s="416"/>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397" t="s">
        <v>28</v>
      </c>
      <c r="S11" s="399" t="s">
        <v>20</v>
      </c>
      <c r="T11" s="400"/>
      <c r="U11" s="403" t="s">
        <v>95</v>
      </c>
      <c r="V11" s="43"/>
      <c r="W11" s="99" t="s">
        <v>115</v>
      </c>
      <c r="X11" s="99" t="s">
        <v>116</v>
      </c>
      <c r="Y11" s="99" t="s">
        <v>117</v>
      </c>
      <c r="Z11" s="99" t="s">
        <v>118</v>
      </c>
      <c r="AA11" s="99" t="s">
        <v>119</v>
      </c>
      <c r="AD11" s="3" t="s">
        <v>116</v>
      </c>
    </row>
    <row r="12" spans="2:30" ht="15.6" customHeight="1" x14ac:dyDescent="0.2">
      <c r="B12" s="134"/>
      <c r="C12" s="133"/>
      <c r="D12" s="134"/>
      <c r="E12" s="134"/>
      <c r="F12" s="135"/>
      <c r="G12" s="134"/>
      <c r="H12" s="136"/>
      <c r="I12" s="90">
        <f>H12/2088</f>
        <v>0</v>
      </c>
      <c r="J12" s="139"/>
      <c r="K12" s="72">
        <f>+I12*J12</f>
        <v>0</v>
      </c>
      <c r="L12" s="124"/>
      <c r="M12" s="72">
        <f>+L12*(J12/80)</f>
        <v>0</v>
      </c>
      <c r="N12" s="125"/>
      <c r="O12" s="72">
        <f>ROUND(N12*((J12-8)/80),0)</f>
        <v>0</v>
      </c>
      <c r="P12" s="125"/>
      <c r="Q12" s="43"/>
      <c r="R12" s="398"/>
      <c r="S12" s="401"/>
      <c r="T12" s="402"/>
      <c r="U12" s="404"/>
      <c r="V12" s="43"/>
      <c r="W12" s="153">
        <f>IF(D12="Exempt",K12,0)</f>
        <v>0</v>
      </c>
      <c r="X12" s="153">
        <f>IF(D12="Term",K12,0)</f>
        <v>0</v>
      </c>
      <c r="Y12" s="153">
        <f>IF(D12="Perm F/T",K12,0)</f>
        <v>0</v>
      </c>
      <c r="Z12" s="153">
        <f>IF(D12="Perm P/T",K12,0)</f>
        <v>0</v>
      </c>
      <c r="AA12" s="153">
        <f>IF(D12="Temp",K12,0)</f>
        <v>0</v>
      </c>
      <c r="AD12" s="3" t="s">
        <v>117</v>
      </c>
    </row>
    <row r="13" spans="2:30" ht="15.75" x14ac:dyDescent="0.25">
      <c r="B13" s="134"/>
      <c r="C13" s="133"/>
      <c r="D13" s="134"/>
      <c r="E13" s="134"/>
      <c r="F13" s="135"/>
      <c r="G13" s="134"/>
      <c r="H13" s="136"/>
      <c r="I13" s="90">
        <f t="shared" ref="I13:I77" si="0">H13/2088</f>
        <v>0</v>
      </c>
      <c r="J13" s="139"/>
      <c r="K13" s="72">
        <f>+I13*J13</f>
        <v>0</v>
      </c>
      <c r="L13" s="124"/>
      <c r="M13" s="72">
        <f t="shared" ref="M13:M88" si="1">+L13*(J13/80)</f>
        <v>0</v>
      </c>
      <c r="N13" s="125"/>
      <c r="O13" s="72">
        <f t="shared" ref="O13:O77" si="2">ROUND(N13*((J13-8)/80),0)</f>
        <v>0</v>
      </c>
      <c r="P13" s="125"/>
      <c r="Q13" s="43"/>
      <c r="R13" s="58"/>
      <c r="S13" s="36"/>
      <c r="T13" s="37"/>
      <c r="U13" s="59"/>
      <c r="V13" s="43"/>
      <c r="W13" s="153">
        <f t="shared" ref="W13:W76" si="3">IF(D13="Exempt",K13,0)</f>
        <v>0</v>
      </c>
      <c r="X13" s="153">
        <f t="shared" ref="X13:X76" si="4">IF(D13="Term",K13,0)</f>
        <v>0</v>
      </c>
      <c r="Y13" s="153">
        <f t="shared" ref="Y13:Y76" si="5">IF(D13="Perm F/T",K13,0)</f>
        <v>0</v>
      </c>
      <c r="Z13" s="153">
        <f t="shared" ref="Z13:Z76" si="6">IF(D13="Perm P/T",K13,0)</f>
        <v>0</v>
      </c>
      <c r="AA13" s="153">
        <f t="shared" ref="AA13:AA76" si="7">IF(D13="Temp",K13,0)</f>
        <v>0</v>
      </c>
      <c r="AD13" s="3" t="s">
        <v>118</v>
      </c>
    </row>
    <row r="14" spans="2:30" x14ac:dyDescent="0.2">
      <c r="B14" s="134"/>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364" t="s">
        <v>64</v>
      </c>
      <c r="T14" s="365"/>
      <c r="U14" s="147">
        <f>W90</f>
        <v>0</v>
      </c>
      <c r="V14" s="43"/>
      <c r="W14" s="153">
        <f t="shared" si="3"/>
        <v>0</v>
      </c>
      <c r="X14" s="153">
        <f t="shared" si="4"/>
        <v>0</v>
      </c>
      <c r="Y14" s="153">
        <f t="shared" si="5"/>
        <v>0</v>
      </c>
      <c r="Z14" s="153">
        <f t="shared" si="6"/>
        <v>0</v>
      </c>
      <c r="AA14" s="153">
        <f t="shared" si="7"/>
        <v>0</v>
      </c>
      <c r="AD14" s="3" t="s">
        <v>119</v>
      </c>
    </row>
    <row r="15" spans="2:30" x14ac:dyDescent="0.2">
      <c r="B15" s="134"/>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364" t="s">
        <v>44</v>
      </c>
      <c r="T15" s="365"/>
      <c r="U15" s="147">
        <f>X90</f>
        <v>0</v>
      </c>
      <c r="V15" s="43"/>
      <c r="W15" s="153">
        <f t="shared" si="3"/>
        <v>0</v>
      </c>
      <c r="X15" s="153">
        <f t="shared" si="4"/>
        <v>0</v>
      </c>
      <c r="Y15" s="153">
        <f t="shared" si="5"/>
        <v>0</v>
      </c>
      <c r="Z15" s="153">
        <f t="shared" si="6"/>
        <v>0</v>
      </c>
      <c r="AA15" s="153">
        <f t="shared" si="7"/>
        <v>0</v>
      </c>
    </row>
    <row r="16" spans="2:30" x14ac:dyDescent="0.2">
      <c r="B16" s="137"/>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364" t="s">
        <v>65</v>
      </c>
      <c r="T16" s="365"/>
      <c r="U16" s="147">
        <f>Y90</f>
        <v>0</v>
      </c>
      <c r="V16" s="43"/>
      <c r="W16" s="153">
        <f t="shared" si="3"/>
        <v>0</v>
      </c>
      <c r="X16" s="153">
        <f t="shared" si="4"/>
        <v>0</v>
      </c>
      <c r="Y16" s="153">
        <f t="shared" si="5"/>
        <v>0</v>
      </c>
      <c r="Z16" s="153">
        <f t="shared" si="6"/>
        <v>0</v>
      </c>
      <c r="AA16" s="153">
        <f t="shared" si="7"/>
        <v>0</v>
      </c>
    </row>
    <row r="17" spans="2:27" ht="15.75" x14ac:dyDescent="0.25">
      <c r="B17" s="137"/>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364" t="s">
        <v>66</v>
      </c>
      <c r="T17" s="365"/>
      <c r="U17" s="154">
        <f>Z90</f>
        <v>0</v>
      </c>
      <c r="V17" s="43"/>
      <c r="W17" s="153">
        <f t="shared" si="3"/>
        <v>0</v>
      </c>
      <c r="X17" s="153">
        <f t="shared" si="4"/>
        <v>0</v>
      </c>
      <c r="Y17" s="153">
        <f t="shared" si="5"/>
        <v>0</v>
      </c>
      <c r="Z17" s="153">
        <f t="shared" si="6"/>
        <v>0</v>
      </c>
      <c r="AA17" s="153">
        <f t="shared" si="7"/>
        <v>0</v>
      </c>
    </row>
    <row r="18" spans="2:27" x14ac:dyDescent="0.2">
      <c r="B18" s="137"/>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364" t="s">
        <v>45</v>
      </c>
      <c r="T18" s="365"/>
      <c r="U18" s="154">
        <f>AA90</f>
        <v>0</v>
      </c>
      <c r="V18" s="43"/>
      <c r="W18" s="153">
        <f t="shared" si="3"/>
        <v>0</v>
      </c>
      <c r="X18" s="153">
        <f t="shared" si="4"/>
        <v>0</v>
      </c>
      <c r="Y18" s="153">
        <f t="shared" si="5"/>
        <v>0</v>
      </c>
      <c r="Z18" s="153">
        <f t="shared" si="6"/>
        <v>0</v>
      </c>
      <c r="AA18" s="153">
        <f t="shared" si="7"/>
        <v>0</v>
      </c>
    </row>
    <row r="19" spans="2:27" ht="15.75" x14ac:dyDescent="0.25">
      <c r="B19" s="137"/>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364" t="s">
        <v>46</v>
      </c>
      <c r="T19" s="365"/>
      <c r="U19" s="148"/>
      <c r="V19" s="43"/>
      <c r="W19" s="153">
        <f t="shared" si="3"/>
        <v>0</v>
      </c>
      <c r="X19" s="153">
        <f t="shared" si="4"/>
        <v>0</v>
      </c>
      <c r="Y19" s="153">
        <f t="shared" si="5"/>
        <v>0</v>
      </c>
      <c r="Z19" s="153">
        <f t="shared" si="6"/>
        <v>0</v>
      </c>
      <c r="AA19" s="153">
        <f t="shared" si="7"/>
        <v>0</v>
      </c>
    </row>
    <row r="20" spans="2:27" ht="15.75" x14ac:dyDescent="0.25">
      <c r="B20" s="137"/>
      <c r="C20" s="133"/>
      <c r="D20" s="134"/>
      <c r="E20" s="134"/>
      <c r="F20" s="135"/>
      <c r="G20" s="134"/>
      <c r="H20" s="136"/>
      <c r="I20" s="90">
        <f t="shared" si="0"/>
        <v>0</v>
      </c>
      <c r="J20" s="139"/>
      <c r="K20" s="72">
        <f t="shared" si="8"/>
        <v>0</v>
      </c>
      <c r="L20" s="124"/>
      <c r="M20" s="72">
        <f t="shared" si="1"/>
        <v>0</v>
      </c>
      <c r="N20" s="125"/>
      <c r="O20" s="72">
        <f t="shared" si="2"/>
        <v>0</v>
      </c>
      <c r="P20" s="125"/>
      <c r="Q20" s="45"/>
      <c r="R20" s="241">
        <v>520700</v>
      </c>
      <c r="S20" s="395" t="s">
        <v>304</v>
      </c>
      <c r="T20" s="396"/>
      <c r="U20" s="243">
        <f>O90</f>
        <v>0</v>
      </c>
      <c r="V20" s="43"/>
      <c r="W20" s="153">
        <f t="shared" si="3"/>
        <v>0</v>
      </c>
      <c r="X20" s="153">
        <f t="shared" si="4"/>
        <v>0</v>
      </c>
      <c r="Y20" s="153">
        <f t="shared" si="5"/>
        <v>0</v>
      </c>
      <c r="Z20" s="153">
        <f t="shared" si="6"/>
        <v>0</v>
      </c>
      <c r="AA20" s="153">
        <f t="shared" si="7"/>
        <v>0</v>
      </c>
    </row>
    <row r="21" spans="2:27" ht="15.75" x14ac:dyDescent="0.25">
      <c r="B21" s="137"/>
      <c r="C21" s="133"/>
      <c r="D21" s="134"/>
      <c r="E21" s="134"/>
      <c r="F21" s="135"/>
      <c r="G21" s="134"/>
      <c r="H21" s="136"/>
      <c r="I21" s="90">
        <f t="shared" si="0"/>
        <v>0</v>
      </c>
      <c r="J21" s="139"/>
      <c r="K21" s="72">
        <f t="shared" si="8"/>
        <v>0</v>
      </c>
      <c r="L21" s="124"/>
      <c r="M21" s="72">
        <f t="shared" si="1"/>
        <v>0</v>
      </c>
      <c r="N21" s="125"/>
      <c r="O21" s="72">
        <f t="shared" si="2"/>
        <v>0</v>
      </c>
      <c r="P21" s="125"/>
      <c r="Q21" s="45"/>
      <c r="R21" s="241">
        <v>520700</v>
      </c>
      <c r="S21" s="364" t="s">
        <v>305</v>
      </c>
      <c r="T21" s="365"/>
      <c r="U21" s="148"/>
      <c r="V21" s="43"/>
      <c r="W21" s="153">
        <f t="shared" si="3"/>
        <v>0</v>
      </c>
      <c r="X21" s="153">
        <f t="shared" si="4"/>
        <v>0</v>
      </c>
      <c r="Y21" s="153">
        <f t="shared" si="5"/>
        <v>0</v>
      </c>
      <c r="Z21" s="153">
        <f t="shared" si="6"/>
        <v>0</v>
      </c>
      <c r="AA21" s="153">
        <f t="shared" si="7"/>
        <v>0</v>
      </c>
    </row>
    <row r="22" spans="2:27" x14ac:dyDescent="0.2">
      <c r="B22" s="137"/>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364" t="s">
        <v>67</v>
      </c>
      <c r="T22" s="365"/>
      <c r="U22" s="148"/>
      <c r="V22" s="43"/>
      <c r="W22" s="153">
        <f t="shared" si="3"/>
        <v>0</v>
      </c>
      <c r="X22" s="153">
        <f t="shared" si="4"/>
        <v>0</v>
      </c>
      <c r="Y22" s="153">
        <f t="shared" si="5"/>
        <v>0</v>
      </c>
      <c r="Z22" s="153">
        <f t="shared" si="6"/>
        <v>0</v>
      </c>
      <c r="AA22" s="153">
        <f t="shared" si="7"/>
        <v>0</v>
      </c>
    </row>
    <row r="23" spans="2:27" x14ac:dyDescent="0.2">
      <c r="B23" s="137"/>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364" t="s">
        <v>47</v>
      </c>
      <c r="T23" s="365"/>
      <c r="U23" s="148"/>
      <c r="V23" s="43"/>
      <c r="W23" s="153">
        <f t="shared" si="3"/>
        <v>0</v>
      </c>
      <c r="X23" s="153">
        <f t="shared" si="4"/>
        <v>0</v>
      </c>
      <c r="Y23" s="153">
        <f t="shared" si="5"/>
        <v>0</v>
      </c>
      <c r="Z23" s="153">
        <f t="shared" si="6"/>
        <v>0</v>
      </c>
      <c r="AA23" s="153">
        <f t="shared" si="7"/>
        <v>0</v>
      </c>
    </row>
    <row r="24" spans="2:27" x14ac:dyDescent="0.2">
      <c r="B24" s="137"/>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22"/>
      <c r="V24" s="43"/>
      <c r="W24" s="153">
        <f t="shared" si="3"/>
        <v>0</v>
      </c>
      <c r="X24" s="153">
        <f t="shared" si="4"/>
        <v>0</v>
      </c>
      <c r="Y24" s="153">
        <f t="shared" si="5"/>
        <v>0</v>
      </c>
      <c r="Z24" s="153">
        <f t="shared" si="6"/>
        <v>0</v>
      </c>
      <c r="AA24" s="153">
        <f t="shared" si="7"/>
        <v>0</v>
      </c>
    </row>
    <row r="25" spans="2:27" x14ac:dyDescent="0.2">
      <c r="B25" s="137"/>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22"/>
      <c r="V25" s="43"/>
      <c r="W25" s="153">
        <f t="shared" si="3"/>
        <v>0</v>
      </c>
      <c r="X25" s="153">
        <f t="shared" si="4"/>
        <v>0</v>
      </c>
      <c r="Y25" s="153">
        <f t="shared" si="5"/>
        <v>0</v>
      </c>
      <c r="Z25" s="153">
        <f t="shared" si="6"/>
        <v>0</v>
      </c>
      <c r="AA25" s="153">
        <f t="shared" si="7"/>
        <v>0</v>
      </c>
    </row>
    <row r="26" spans="2:27" x14ac:dyDescent="0.2">
      <c r="B26" s="137"/>
      <c r="C26" s="133"/>
      <c r="D26" s="134"/>
      <c r="E26" s="134"/>
      <c r="F26" s="135"/>
      <c r="G26" s="137"/>
      <c r="H26" s="136"/>
      <c r="I26" s="90">
        <f t="shared" si="0"/>
        <v>0</v>
      </c>
      <c r="J26" s="139"/>
      <c r="K26" s="72">
        <f t="shared" si="8"/>
        <v>0</v>
      </c>
      <c r="L26" s="124"/>
      <c r="M26" s="72">
        <f t="shared" si="1"/>
        <v>0</v>
      </c>
      <c r="N26" s="125"/>
      <c r="O26" s="72">
        <f t="shared" si="2"/>
        <v>0</v>
      </c>
      <c r="P26" s="125"/>
      <c r="Q26" s="43"/>
      <c r="R26" s="215"/>
      <c r="S26" s="218"/>
      <c r="T26" s="216"/>
      <c r="U26" s="226"/>
      <c r="V26" s="43"/>
      <c r="W26" s="153">
        <f t="shared" si="3"/>
        <v>0</v>
      </c>
      <c r="X26" s="153">
        <f t="shared" si="4"/>
        <v>0</v>
      </c>
      <c r="Y26" s="153">
        <f t="shared" si="5"/>
        <v>0</v>
      </c>
      <c r="Z26" s="153">
        <f t="shared" si="6"/>
        <v>0</v>
      </c>
      <c r="AA26" s="153">
        <f t="shared" si="7"/>
        <v>0</v>
      </c>
    </row>
    <row r="27" spans="2:27" x14ac:dyDescent="0.2">
      <c r="B27" s="137"/>
      <c r="C27" s="133"/>
      <c r="D27" s="134"/>
      <c r="E27" s="134"/>
      <c r="F27" s="135"/>
      <c r="G27" s="137"/>
      <c r="H27" s="136"/>
      <c r="I27" s="90">
        <f t="shared" si="0"/>
        <v>0</v>
      </c>
      <c r="J27" s="139"/>
      <c r="K27" s="72">
        <f t="shared" si="8"/>
        <v>0</v>
      </c>
      <c r="L27" s="124"/>
      <c r="M27" s="72">
        <f t="shared" si="1"/>
        <v>0</v>
      </c>
      <c r="N27" s="125"/>
      <c r="O27" s="72">
        <f t="shared" si="2"/>
        <v>0</v>
      </c>
      <c r="P27" s="125"/>
      <c r="Q27" s="43"/>
      <c r="R27" s="57"/>
      <c r="S27" s="188"/>
      <c r="T27" s="43"/>
      <c r="U27" s="154"/>
      <c r="V27" s="43"/>
      <c r="W27" s="153">
        <f t="shared" si="3"/>
        <v>0</v>
      </c>
      <c r="X27" s="153">
        <f t="shared" si="4"/>
        <v>0</v>
      </c>
      <c r="Y27" s="153">
        <f t="shared" si="5"/>
        <v>0</v>
      </c>
      <c r="Z27" s="153">
        <f t="shared" si="6"/>
        <v>0</v>
      </c>
      <c r="AA27" s="153">
        <f t="shared" si="7"/>
        <v>0</v>
      </c>
    </row>
    <row r="28" spans="2:27" ht="16.149999999999999" customHeight="1" x14ac:dyDescent="0.25">
      <c r="B28" s="137"/>
      <c r="C28" s="133"/>
      <c r="D28" s="134"/>
      <c r="E28" s="134"/>
      <c r="F28" s="135"/>
      <c r="G28" s="134"/>
      <c r="H28" s="136"/>
      <c r="I28" s="90">
        <f t="shared" si="0"/>
        <v>0</v>
      </c>
      <c r="J28" s="139"/>
      <c r="K28" s="72">
        <f t="shared" si="8"/>
        <v>0</v>
      </c>
      <c r="L28" s="124"/>
      <c r="M28" s="72">
        <f t="shared" si="1"/>
        <v>0</v>
      </c>
      <c r="N28" s="125"/>
      <c r="O28" s="72">
        <f t="shared" si="2"/>
        <v>0</v>
      </c>
      <c r="P28" s="125"/>
      <c r="Q28" s="45"/>
      <c r="R28" s="366" t="s">
        <v>92</v>
      </c>
      <c r="S28" s="367"/>
      <c r="T28" s="368"/>
      <c r="U28" s="393">
        <f>SUM(U14:U26)</f>
        <v>0</v>
      </c>
      <c r="V28" s="45"/>
      <c r="W28" s="153">
        <f t="shared" si="3"/>
        <v>0</v>
      </c>
      <c r="X28" s="153">
        <f t="shared" si="4"/>
        <v>0</v>
      </c>
      <c r="Y28" s="153">
        <f t="shared" si="5"/>
        <v>0</v>
      </c>
      <c r="Z28" s="153">
        <f t="shared" si="6"/>
        <v>0</v>
      </c>
      <c r="AA28" s="153">
        <f t="shared" si="7"/>
        <v>0</v>
      </c>
    </row>
    <row r="29" spans="2:27" ht="15.75" x14ac:dyDescent="0.25">
      <c r="B29" s="137"/>
      <c r="C29" s="133"/>
      <c r="D29" s="134"/>
      <c r="E29" s="134"/>
      <c r="F29" s="135"/>
      <c r="G29" s="134"/>
      <c r="H29" s="136"/>
      <c r="I29" s="90">
        <f t="shared" si="0"/>
        <v>0</v>
      </c>
      <c r="J29" s="139"/>
      <c r="K29" s="72">
        <f t="shared" si="8"/>
        <v>0</v>
      </c>
      <c r="L29" s="124"/>
      <c r="M29" s="72">
        <f t="shared" si="1"/>
        <v>0</v>
      </c>
      <c r="N29" s="125"/>
      <c r="O29" s="72">
        <f t="shared" si="2"/>
        <v>0</v>
      </c>
      <c r="P29" s="125"/>
      <c r="Q29" s="45"/>
      <c r="R29" s="369"/>
      <c r="S29" s="370"/>
      <c r="T29" s="371"/>
      <c r="U29" s="394"/>
      <c r="V29" s="45"/>
      <c r="W29" s="153">
        <f t="shared" si="3"/>
        <v>0</v>
      </c>
      <c r="X29" s="153">
        <f t="shared" si="4"/>
        <v>0</v>
      </c>
      <c r="Y29" s="153">
        <f t="shared" si="5"/>
        <v>0</v>
      </c>
      <c r="Z29" s="153">
        <f t="shared" si="6"/>
        <v>0</v>
      </c>
      <c r="AA29" s="153">
        <f t="shared" si="7"/>
        <v>0</v>
      </c>
    </row>
    <row r="30" spans="2:27" ht="15.75" x14ac:dyDescent="0.25">
      <c r="B30" s="137"/>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7"/>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7"/>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(+U28-U22-U19-U21-U18)*0.1924</f>
        <v>0</v>
      </c>
      <c r="V32" s="43"/>
      <c r="W32" s="153">
        <f t="shared" si="3"/>
        <v>0</v>
      </c>
      <c r="X32" s="153">
        <f t="shared" si="4"/>
        <v>0</v>
      </c>
      <c r="Y32" s="153">
        <f t="shared" si="5"/>
        <v>0</v>
      </c>
      <c r="Z32" s="153">
        <f t="shared" si="6"/>
        <v>0</v>
      </c>
      <c r="AA32" s="153">
        <f t="shared" si="7"/>
        <v>0</v>
      </c>
    </row>
    <row r="33" spans="2:27" ht="15.75" x14ac:dyDescent="0.25">
      <c r="B33" s="137"/>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7"/>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7"/>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7"/>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7"/>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7"/>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7"/>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7"/>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7"/>
      <c r="C41" s="133"/>
      <c r="D41" s="134"/>
      <c r="E41" s="134"/>
      <c r="F41" s="135"/>
      <c r="G41" s="134"/>
      <c r="H41" s="136"/>
      <c r="I41" s="90">
        <f t="shared" si="0"/>
        <v>0</v>
      </c>
      <c r="J41" s="139"/>
      <c r="K41" s="72">
        <f t="shared" si="8"/>
        <v>0</v>
      </c>
      <c r="L41" s="124"/>
      <c r="M41" s="72">
        <f t="shared" si="1"/>
        <v>0</v>
      </c>
      <c r="N41" s="125"/>
      <c r="O41" s="72">
        <f t="shared" si="2"/>
        <v>0</v>
      </c>
      <c r="P41" s="125"/>
      <c r="Q41" s="45"/>
      <c r="R41" s="366" t="s">
        <v>96</v>
      </c>
      <c r="S41" s="367"/>
      <c r="T41" s="368"/>
      <c r="U41" s="393">
        <f>SUM(U31:U39)</f>
        <v>0</v>
      </c>
      <c r="V41" s="43"/>
      <c r="W41" s="153">
        <f t="shared" si="3"/>
        <v>0</v>
      </c>
      <c r="X41" s="153">
        <f t="shared" si="4"/>
        <v>0</v>
      </c>
      <c r="Y41" s="153">
        <f t="shared" si="5"/>
        <v>0</v>
      </c>
      <c r="Z41" s="153">
        <f t="shared" si="6"/>
        <v>0</v>
      </c>
      <c r="AA41" s="153">
        <f t="shared" si="7"/>
        <v>0</v>
      </c>
    </row>
    <row r="42" spans="2:27" ht="15.75" x14ac:dyDescent="0.25">
      <c r="B42" s="137"/>
      <c r="C42" s="133"/>
      <c r="D42" s="134"/>
      <c r="E42" s="134"/>
      <c r="F42" s="135"/>
      <c r="G42" s="134"/>
      <c r="H42" s="136"/>
      <c r="I42" s="90">
        <f t="shared" si="0"/>
        <v>0</v>
      </c>
      <c r="J42" s="139"/>
      <c r="K42" s="72">
        <f t="shared" si="8"/>
        <v>0</v>
      </c>
      <c r="L42" s="124"/>
      <c r="M42" s="72">
        <f t="shared" si="1"/>
        <v>0</v>
      </c>
      <c r="N42" s="125"/>
      <c r="O42" s="72">
        <f t="shared" si="2"/>
        <v>0</v>
      </c>
      <c r="P42" s="125"/>
      <c r="Q42" s="45"/>
      <c r="R42" s="369"/>
      <c r="S42" s="370"/>
      <c r="T42" s="371"/>
      <c r="U42" s="394"/>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58" t="s">
        <v>34</v>
      </c>
      <c r="S43" s="359"/>
      <c r="T43" s="359"/>
      <c r="U43" s="372">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60"/>
      <c r="S44" s="361"/>
      <c r="T44" s="361"/>
      <c r="U44" s="373"/>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62"/>
      <c r="S45" s="363"/>
      <c r="T45" s="363"/>
      <c r="U45" s="374"/>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375"/>
      <c r="S47" s="376"/>
      <c r="T47" s="377"/>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378" t="s">
        <v>30</v>
      </c>
      <c r="S48" s="379"/>
      <c r="T48" s="380"/>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381" t="s">
        <v>307</v>
      </c>
      <c r="S49" s="382"/>
      <c r="T49" s="383"/>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381"/>
      <c r="S50" s="382"/>
      <c r="T50" s="383"/>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84"/>
      <c r="S51" s="385"/>
      <c r="T51" s="386"/>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ref="W77:W88" si="9">IF(D77="Exempt",K77,0)</f>
        <v>0</v>
      </c>
      <c r="X77" s="153">
        <f t="shared" ref="X77:X88" si="10">IF(D77="Term",K77,0)</f>
        <v>0</v>
      </c>
      <c r="Y77" s="153">
        <f t="shared" ref="Y77:Y88" si="11">IF(D77="Perm F/T",K77,0)</f>
        <v>0</v>
      </c>
      <c r="Z77" s="153">
        <f t="shared" ref="Z77:Z88" si="12">IF(D77="Perm P/T",K77,0)</f>
        <v>0</v>
      </c>
      <c r="AA77" s="153">
        <f t="shared" ref="AA77:AA88" si="13">IF(D77="Temp",K77,0)</f>
        <v>0</v>
      </c>
    </row>
    <row r="78" spans="2:27" x14ac:dyDescent="0.2">
      <c r="B78" s="132"/>
      <c r="C78" s="133"/>
      <c r="D78" s="134"/>
      <c r="E78" s="134"/>
      <c r="F78" s="135"/>
      <c r="G78" s="134"/>
      <c r="H78" s="136"/>
      <c r="I78" s="90">
        <f t="shared" ref="I78:I88" si="14">H78/2088</f>
        <v>0</v>
      </c>
      <c r="J78" s="139"/>
      <c r="K78" s="72">
        <f t="shared" si="8"/>
        <v>0</v>
      </c>
      <c r="L78" s="124"/>
      <c r="M78" s="72">
        <f t="shared" si="1"/>
        <v>0</v>
      </c>
      <c r="N78" s="125"/>
      <c r="O78" s="72">
        <f t="shared" ref="O78:O88" si="15">ROUND(N78*((J78-8)/80),0)</f>
        <v>0</v>
      </c>
      <c r="P78" s="125"/>
      <c r="Q78" s="43"/>
      <c r="U78" s="22"/>
      <c r="V78" s="43"/>
      <c r="W78" s="153">
        <f t="shared" si="9"/>
        <v>0</v>
      </c>
      <c r="X78" s="153">
        <f t="shared" si="10"/>
        <v>0</v>
      </c>
      <c r="Y78" s="153">
        <f t="shared" si="11"/>
        <v>0</v>
      </c>
      <c r="Z78" s="153">
        <f t="shared" si="12"/>
        <v>0</v>
      </c>
      <c r="AA78" s="153">
        <f t="shared" si="13"/>
        <v>0</v>
      </c>
    </row>
    <row r="79" spans="2:27" x14ac:dyDescent="0.2">
      <c r="B79" s="132"/>
      <c r="C79" s="133"/>
      <c r="D79" s="134"/>
      <c r="E79" s="134"/>
      <c r="F79" s="135"/>
      <c r="G79" s="134"/>
      <c r="H79" s="136"/>
      <c r="I79" s="90">
        <f t="shared" si="14"/>
        <v>0</v>
      </c>
      <c r="J79" s="139"/>
      <c r="K79" s="72">
        <f t="shared" si="8"/>
        <v>0</v>
      </c>
      <c r="L79" s="124"/>
      <c r="M79" s="72">
        <f t="shared" si="1"/>
        <v>0</v>
      </c>
      <c r="N79" s="125"/>
      <c r="O79" s="72">
        <f t="shared" si="15"/>
        <v>0</v>
      </c>
      <c r="P79" s="125"/>
      <c r="Q79" s="43"/>
      <c r="U79" s="22"/>
      <c r="V79" s="43"/>
      <c r="W79" s="153">
        <f t="shared" si="9"/>
        <v>0</v>
      </c>
      <c r="X79" s="153">
        <f t="shared" si="10"/>
        <v>0</v>
      </c>
      <c r="Y79" s="153">
        <f t="shared" si="11"/>
        <v>0</v>
      </c>
      <c r="Z79" s="153">
        <f t="shared" si="12"/>
        <v>0</v>
      </c>
      <c r="AA79" s="153">
        <f t="shared" si="13"/>
        <v>0</v>
      </c>
    </row>
    <row r="80" spans="2:27" x14ac:dyDescent="0.2">
      <c r="B80" s="132"/>
      <c r="C80" s="133"/>
      <c r="D80" s="134"/>
      <c r="E80" s="134"/>
      <c r="F80" s="135"/>
      <c r="G80" s="134"/>
      <c r="H80" s="136"/>
      <c r="I80" s="90">
        <f t="shared" si="14"/>
        <v>0</v>
      </c>
      <c r="J80" s="139"/>
      <c r="K80" s="72">
        <f t="shared" si="8"/>
        <v>0</v>
      </c>
      <c r="L80" s="124"/>
      <c r="M80" s="72">
        <f t="shared" si="1"/>
        <v>0</v>
      </c>
      <c r="N80" s="125"/>
      <c r="O80" s="72">
        <f t="shared" si="15"/>
        <v>0</v>
      </c>
      <c r="P80" s="125"/>
      <c r="Q80" s="43"/>
      <c r="U80" s="22"/>
      <c r="V80" s="43"/>
      <c r="W80" s="153">
        <f t="shared" si="9"/>
        <v>0</v>
      </c>
      <c r="X80" s="153">
        <f t="shared" si="10"/>
        <v>0</v>
      </c>
      <c r="Y80" s="153">
        <f t="shared" si="11"/>
        <v>0</v>
      </c>
      <c r="Z80" s="153">
        <f t="shared" si="12"/>
        <v>0</v>
      </c>
      <c r="AA80" s="153">
        <f t="shared" si="13"/>
        <v>0</v>
      </c>
    </row>
    <row r="81" spans="2:27" x14ac:dyDescent="0.2">
      <c r="B81" s="132"/>
      <c r="C81" s="133"/>
      <c r="D81" s="134"/>
      <c r="E81" s="134"/>
      <c r="F81" s="135"/>
      <c r="G81" s="134"/>
      <c r="H81" s="136"/>
      <c r="I81" s="90">
        <f t="shared" si="14"/>
        <v>0</v>
      </c>
      <c r="J81" s="139"/>
      <c r="K81" s="72">
        <f t="shared" si="8"/>
        <v>0</v>
      </c>
      <c r="L81" s="124"/>
      <c r="M81" s="72">
        <f t="shared" si="1"/>
        <v>0</v>
      </c>
      <c r="N81" s="125"/>
      <c r="O81" s="72">
        <f t="shared" si="15"/>
        <v>0</v>
      </c>
      <c r="P81" s="125"/>
      <c r="Q81" s="43"/>
      <c r="U81" s="22"/>
      <c r="V81" s="43"/>
      <c r="W81" s="153">
        <f t="shared" si="9"/>
        <v>0</v>
      </c>
      <c r="X81" s="153">
        <f t="shared" si="10"/>
        <v>0</v>
      </c>
      <c r="Y81" s="153">
        <f t="shared" si="11"/>
        <v>0</v>
      </c>
      <c r="Z81" s="153">
        <f t="shared" si="12"/>
        <v>0</v>
      </c>
      <c r="AA81" s="153">
        <f t="shared" si="13"/>
        <v>0</v>
      </c>
    </row>
    <row r="82" spans="2:27" x14ac:dyDescent="0.2">
      <c r="B82" s="132"/>
      <c r="C82" s="133"/>
      <c r="D82" s="134"/>
      <c r="E82" s="134"/>
      <c r="F82" s="135"/>
      <c r="G82" s="134"/>
      <c r="H82" s="136"/>
      <c r="I82" s="90">
        <f t="shared" si="14"/>
        <v>0</v>
      </c>
      <c r="J82" s="139"/>
      <c r="K82" s="72">
        <f t="shared" si="8"/>
        <v>0</v>
      </c>
      <c r="L82" s="124"/>
      <c r="M82" s="72">
        <f t="shared" si="1"/>
        <v>0</v>
      </c>
      <c r="N82" s="125"/>
      <c r="O82" s="72">
        <f t="shared" si="15"/>
        <v>0</v>
      </c>
      <c r="P82" s="125"/>
      <c r="Q82" s="43"/>
      <c r="U82" s="22"/>
      <c r="V82" s="43"/>
      <c r="W82" s="153">
        <f t="shared" si="9"/>
        <v>0</v>
      </c>
      <c r="X82" s="153">
        <f t="shared" si="10"/>
        <v>0</v>
      </c>
      <c r="Y82" s="153">
        <f t="shared" si="11"/>
        <v>0</v>
      </c>
      <c r="Z82" s="153">
        <f t="shared" si="12"/>
        <v>0</v>
      </c>
      <c r="AA82" s="153">
        <f t="shared" si="13"/>
        <v>0</v>
      </c>
    </row>
    <row r="83" spans="2:27" x14ac:dyDescent="0.2">
      <c r="B83" s="132"/>
      <c r="C83" s="133"/>
      <c r="D83" s="134"/>
      <c r="E83" s="134"/>
      <c r="F83" s="135"/>
      <c r="G83" s="134"/>
      <c r="H83" s="136"/>
      <c r="I83" s="90">
        <f t="shared" si="14"/>
        <v>0</v>
      </c>
      <c r="J83" s="139"/>
      <c r="K83" s="72">
        <f t="shared" si="8"/>
        <v>0</v>
      </c>
      <c r="L83" s="124"/>
      <c r="M83" s="72">
        <f t="shared" si="1"/>
        <v>0</v>
      </c>
      <c r="N83" s="125"/>
      <c r="O83" s="72">
        <f t="shared" si="15"/>
        <v>0</v>
      </c>
      <c r="P83" s="125"/>
      <c r="Q83" s="43"/>
      <c r="R83" s="44"/>
      <c r="S83" s="43"/>
      <c r="T83" s="43"/>
      <c r="U83" s="22"/>
      <c r="V83" s="43"/>
      <c r="W83" s="153">
        <f t="shared" si="9"/>
        <v>0</v>
      </c>
      <c r="X83" s="153">
        <f t="shared" si="10"/>
        <v>0</v>
      </c>
      <c r="Y83" s="153">
        <f t="shared" si="11"/>
        <v>0</v>
      </c>
      <c r="Z83" s="153">
        <f t="shared" si="12"/>
        <v>0</v>
      </c>
      <c r="AA83" s="153">
        <f t="shared" si="13"/>
        <v>0</v>
      </c>
    </row>
    <row r="84" spans="2:27" x14ac:dyDescent="0.2">
      <c r="B84" s="132"/>
      <c r="C84" s="133"/>
      <c r="D84" s="134"/>
      <c r="E84" s="134"/>
      <c r="F84" s="135"/>
      <c r="G84" s="134"/>
      <c r="H84" s="136"/>
      <c r="I84" s="90">
        <f t="shared" si="14"/>
        <v>0</v>
      </c>
      <c r="J84" s="139"/>
      <c r="K84" s="72">
        <f t="shared" si="8"/>
        <v>0</v>
      </c>
      <c r="L84" s="124"/>
      <c r="M84" s="72">
        <f t="shared" si="1"/>
        <v>0</v>
      </c>
      <c r="N84" s="125"/>
      <c r="O84" s="72">
        <f t="shared" si="15"/>
        <v>0</v>
      </c>
      <c r="P84" s="125"/>
      <c r="Q84" s="43"/>
      <c r="R84" s="44"/>
      <c r="S84" s="43"/>
      <c r="T84" s="43"/>
      <c r="U84" s="22"/>
      <c r="V84" s="43"/>
      <c r="W84" s="153">
        <f t="shared" si="9"/>
        <v>0</v>
      </c>
      <c r="X84" s="153">
        <f t="shared" si="10"/>
        <v>0</v>
      </c>
      <c r="Y84" s="153">
        <f t="shared" si="11"/>
        <v>0</v>
      </c>
      <c r="Z84" s="153">
        <f t="shared" si="12"/>
        <v>0</v>
      </c>
      <c r="AA84" s="153">
        <f t="shared" si="13"/>
        <v>0</v>
      </c>
    </row>
    <row r="85" spans="2:27" x14ac:dyDescent="0.2">
      <c r="B85" s="132"/>
      <c r="C85" s="133"/>
      <c r="D85" s="134"/>
      <c r="E85" s="134"/>
      <c r="F85" s="135"/>
      <c r="G85" s="134"/>
      <c r="H85" s="136"/>
      <c r="I85" s="90">
        <f t="shared" si="14"/>
        <v>0</v>
      </c>
      <c r="J85" s="139"/>
      <c r="K85" s="72">
        <f t="shared" si="8"/>
        <v>0</v>
      </c>
      <c r="L85" s="124"/>
      <c r="M85" s="72">
        <f t="shared" si="1"/>
        <v>0</v>
      </c>
      <c r="N85" s="125"/>
      <c r="O85" s="72">
        <f t="shared" si="15"/>
        <v>0</v>
      </c>
      <c r="P85" s="125"/>
      <c r="Q85" s="43"/>
      <c r="R85" s="44"/>
      <c r="S85" s="43"/>
      <c r="T85" s="43"/>
      <c r="U85" s="22"/>
      <c r="V85" s="43"/>
      <c r="W85" s="153">
        <f t="shared" si="9"/>
        <v>0</v>
      </c>
      <c r="X85" s="153">
        <f t="shared" si="10"/>
        <v>0</v>
      </c>
      <c r="Y85" s="153">
        <f t="shared" si="11"/>
        <v>0</v>
      </c>
      <c r="Z85" s="153">
        <f t="shared" si="12"/>
        <v>0</v>
      </c>
      <c r="AA85" s="153">
        <f t="shared" si="13"/>
        <v>0</v>
      </c>
    </row>
    <row r="86" spans="2:27" x14ac:dyDescent="0.2">
      <c r="B86" s="132"/>
      <c r="C86" s="133"/>
      <c r="D86" s="134"/>
      <c r="E86" s="134"/>
      <c r="F86" s="135"/>
      <c r="G86" s="134"/>
      <c r="H86" s="136"/>
      <c r="I86" s="90">
        <f t="shared" si="14"/>
        <v>0</v>
      </c>
      <c r="J86" s="139"/>
      <c r="K86" s="72">
        <f t="shared" si="8"/>
        <v>0</v>
      </c>
      <c r="L86" s="124"/>
      <c r="M86" s="72">
        <f t="shared" si="1"/>
        <v>0</v>
      </c>
      <c r="N86" s="125"/>
      <c r="O86" s="72">
        <f t="shared" si="15"/>
        <v>0</v>
      </c>
      <c r="P86" s="125"/>
      <c r="Q86" s="43"/>
      <c r="R86" s="44"/>
      <c r="S86" s="43"/>
      <c r="T86" s="43"/>
      <c r="U86" s="22"/>
      <c r="V86" s="43"/>
      <c r="W86" s="153">
        <f t="shared" si="9"/>
        <v>0</v>
      </c>
      <c r="X86" s="153">
        <f t="shared" si="10"/>
        <v>0</v>
      </c>
      <c r="Y86" s="153">
        <f t="shared" si="11"/>
        <v>0</v>
      </c>
      <c r="Z86" s="153">
        <f t="shared" si="12"/>
        <v>0</v>
      </c>
      <c r="AA86" s="153">
        <f t="shared" si="13"/>
        <v>0</v>
      </c>
    </row>
    <row r="87" spans="2:27" x14ac:dyDescent="0.2">
      <c r="B87" s="132"/>
      <c r="C87" s="133"/>
      <c r="D87" s="134"/>
      <c r="E87" s="134"/>
      <c r="F87" s="135"/>
      <c r="G87" s="134"/>
      <c r="H87" s="136"/>
      <c r="I87" s="90">
        <f t="shared" si="14"/>
        <v>0</v>
      </c>
      <c r="J87" s="139"/>
      <c r="K87" s="72">
        <f t="shared" si="8"/>
        <v>0</v>
      </c>
      <c r="L87" s="124"/>
      <c r="M87" s="72">
        <f t="shared" si="1"/>
        <v>0</v>
      </c>
      <c r="N87" s="125"/>
      <c r="O87" s="72">
        <f t="shared" si="15"/>
        <v>0</v>
      </c>
      <c r="P87" s="125"/>
      <c r="Q87" s="43"/>
      <c r="R87" s="44"/>
      <c r="S87" s="43"/>
      <c r="T87" s="43"/>
      <c r="U87" s="22"/>
      <c r="V87" s="43"/>
      <c r="W87" s="153">
        <f t="shared" si="9"/>
        <v>0</v>
      </c>
      <c r="X87" s="153">
        <f t="shared" si="10"/>
        <v>0</v>
      </c>
      <c r="Y87" s="153">
        <f t="shared" si="11"/>
        <v>0</v>
      </c>
      <c r="Z87" s="153">
        <f t="shared" si="12"/>
        <v>0</v>
      </c>
      <c r="AA87" s="153">
        <f t="shared" si="13"/>
        <v>0</v>
      </c>
    </row>
    <row r="88" spans="2:27" x14ac:dyDescent="0.2">
      <c r="B88" s="132"/>
      <c r="C88" s="133"/>
      <c r="D88" s="134"/>
      <c r="E88" s="134"/>
      <c r="F88" s="135"/>
      <c r="G88" s="134"/>
      <c r="H88" s="136"/>
      <c r="I88" s="90">
        <f t="shared" si="14"/>
        <v>0</v>
      </c>
      <c r="J88" s="139"/>
      <c r="K88" s="72">
        <f t="shared" si="8"/>
        <v>0</v>
      </c>
      <c r="L88" s="124"/>
      <c r="M88" s="72">
        <f t="shared" si="1"/>
        <v>0</v>
      </c>
      <c r="N88" s="125"/>
      <c r="O88" s="72">
        <f t="shared" si="15"/>
        <v>0</v>
      </c>
      <c r="P88" s="125"/>
      <c r="Q88" s="43"/>
      <c r="R88" s="44"/>
      <c r="S88" s="43"/>
      <c r="T88" s="43"/>
      <c r="U88" s="22"/>
      <c r="V88" s="43"/>
      <c r="W88" s="153">
        <f t="shared" si="9"/>
        <v>0</v>
      </c>
      <c r="X88" s="153">
        <f t="shared" si="10"/>
        <v>0</v>
      </c>
      <c r="Y88" s="153">
        <f t="shared" si="11"/>
        <v>0</v>
      </c>
      <c r="Z88" s="153">
        <f t="shared" si="12"/>
        <v>0</v>
      </c>
      <c r="AA88" s="153">
        <f t="shared" si="13"/>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f>SUM(H12:H89)</f>
        <v>0</v>
      </c>
      <c r="I90" s="64"/>
      <c r="J90" s="65"/>
      <c r="K90" s="78">
        <f>SUM(K12:K89)</f>
        <v>0</v>
      </c>
      <c r="L90" s="78">
        <f>SUM(L12:L89)</f>
        <v>0</v>
      </c>
      <c r="M90" s="78">
        <f>SUM(M12:M89)</f>
        <v>0</v>
      </c>
      <c r="N90" s="78">
        <f t="shared" ref="N90:O90" si="16">SUM(N12:N89)</f>
        <v>0</v>
      </c>
      <c r="O90" s="78">
        <f t="shared" si="16"/>
        <v>0</v>
      </c>
      <c r="P90" s="78">
        <f>SUM(P11:P89)</f>
        <v>0</v>
      </c>
      <c r="Q90" s="43"/>
      <c r="R90" s="44"/>
      <c r="S90" s="43"/>
      <c r="T90" s="43"/>
      <c r="U90" s="22"/>
      <c r="V90" s="43"/>
      <c r="W90" s="153">
        <f>SUM(W12:W89)</f>
        <v>0</v>
      </c>
      <c r="X90" s="153">
        <f>SUM(X12:X89)</f>
        <v>0</v>
      </c>
      <c r="Y90" s="153">
        <f>SUM(Y12:Y89)</f>
        <v>0</v>
      </c>
      <c r="Z90" s="153">
        <f>SUM(Z12:Z89)</f>
        <v>0</v>
      </c>
      <c r="AA90" s="153">
        <f>SUM(AA12:AA89)</f>
        <v>0</v>
      </c>
    </row>
    <row r="91" spans="2:27" ht="16.5" thickTop="1" x14ac:dyDescent="0.25">
      <c r="B91" s="43"/>
      <c r="C91" s="44"/>
      <c r="D91" s="43"/>
      <c r="E91" s="44"/>
      <c r="F91" s="43"/>
      <c r="G91" s="43"/>
      <c r="H91" s="98"/>
      <c r="I91" s="43"/>
      <c r="J91" s="44"/>
      <c r="K91" s="43"/>
      <c r="L91" s="38"/>
      <c r="M91" s="43"/>
      <c r="N91" s="43"/>
      <c r="O91" s="43"/>
      <c r="P91" s="43"/>
      <c r="Q91" s="43"/>
      <c r="R91" s="44"/>
      <c r="S91" s="45"/>
      <c r="T91" s="45"/>
      <c r="U91" s="16"/>
      <c r="V91" s="43"/>
    </row>
    <row r="93" spans="2:27" x14ac:dyDescent="0.2">
      <c r="B93" s="142" t="s">
        <v>29</v>
      </c>
      <c r="C93" s="387"/>
      <c r="D93" s="387"/>
      <c r="E93" s="387"/>
      <c r="F93" s="387"/>
      <c r="G93" s="387"/>
      <c r="H93" s="387"/>
      <c r="I93" s="387"/>
      <c r="J93" s="387"/>
      <c r="K93" s="387"/>
      <c r="L93" s="387"/>
      <c r="M93" s="387"/>
      <c r="N93" s="387"/>
      <c r="O93" s="387"/>
      <c r="P93" s="387"/>
      <c r="Q93" s="387"/>
      <c r="R93" s="387"/>
      <c r="S93" s="387"/>
      <c r="T93" s="388"/>
    </row>
    <row r="94" spans="2:27" ht="15.75" x14ac:dyDescent="0.25">
      <c r="B94" s="143"/>
      <c r="C94" s="389"/>
      <c r="D94" s="389"/>
      <c r="E94" s="389"/>
      <c r="F94" s="389"/>
      <c r="G94" s="389"/>
      <c r="H94" s="389"/>
      <c r="I94" s="389"/>
      <c r="J94" s="389"/>
      <c r="K94" s="389"/>
      <c r="L94" s="389"/>
      <c r="M94" s="389"/>
      <c r="N94" s="389"/>
      <c r="O94" s="389"/>
      <c r="P94" s="389"/>
      <c r="Q94" s="389"/>
      <c r="R94" s="389"/>
      <c r="S94" s="389"/>
      <c r="T94" s="390"/>
    </row>
    <row r="95" spans="2:27" ht="15.75" x14ac:dyDescent="0.25">
      <c r="B95" s="144"/>
      <c r="C95" s="389"/>
      <c r="D95" s="389"/>
      <c r="E95" s="389"/>
      <c r="F95" s="389"/>
      <c r="G95" s="389"/>
      <c r="H95" s="389"/>
      <c r="I95" s="389"/>
      <c r="J95" s="389"/>
      <c r="K95" s="389"/>
      <c r="L95" s="389"/>
      <c r="M95" s="389"/>
      <c r="N95" s="389"/>
      <c r="O95" s="389"/>
      <c r="P95" s="389"/>
      <c r="Q95" s="389"/>
      <c r="R95" s="389"/>
      <c r="S95" s="389"/>
      <c r="T95" s="390"/>
    </row>
    <row r="96" spans="2:27" ht="15.75" x14ac:dyDescent="0.25">
      <c r="B96" s="144"/>
      <c r="C96" s="389"/>
      <c r="D96" s="389"/>
      <c r="E96" s="389"/>
      <c r="F96" s="389"/>
      <c r="G96" s="389"/>
      <c r="H96" s="389"/>
      <c r="I96" s="389"/>
      <c r="J96" s="389"/>
      <c r="K96" s="389"/>
      <c r="L96" s="389"/>
      <c r="M96" s="389"/>
      <c r="N96" s="389"/>
      <c r="O96" s="389"/>
      <c r="P96" s="389"/>
      <c r="Q96" s="389"/>
      <c r="R96" s="389"/>
      <c r="S96" s="389"/>
      <c r="T96" s="390"/>
    </row>
    <row r="97" spans="2:20" x14ac:dyDescent="0.2">
      <c r="B97" s="63"/>
      <c r="C97" s="391"/>
      <c r="D97" s="391"/>
      <c r="E97" s="391"/>
      <c r="F97" s="391"/>
      <c r="G97" s="391"/>
      <c r="H97" s="391"/>
      <c r="I97" s="391"/>
      <c r="J97" s="391"/>
      <c r="K97" s="391"/>
      <c r="L97" s="391"/>
      <c r="M97" s="391"/>
      <c r="N97" s="391"/>
      <c r="O97" s="391"/>
      <c r="P97" s="391"/>
      <c r="Q97" s="391"/>
      <c r="R97" s="391"/>
      <c r="S97" s="391"/>
      <c r="T97" s="392"/>
    </row>
    <row r="99" spans="2:20" ht="15.75" x14ac:dyDescent="0.25">
      <c r="B99" s="149" t="s">
        <v>112</v>
      </c>
      <c r="C99" s="280" t="str">
        <f>Cover!D22</f>
        <v>Full Name</v>
      </c>
      <c r="D99" s="280"/>
      <c r="E99" s="280"/>
      <c r="F99" s="356"/>
    </row>
    <row r="100" spans="2:20" ht="16.149999999999999" customHeight="1" x14ac:dyDescent="0.2">
      <c r="B100" s="150" t="s">
        <v>111</v>
      </c>
      <c r="C100" s="302" t="str">
        <f>Cover!D23</f>
        <v>xxx-xxx-xxxx</v>
      </c>
      <c r="D100" s="302"/>
      <c r="E100" s="302"/>
      <c r="F100" s="303"/>
    </row>
    <row r="101" spans="2:20" ht="15.75" x14ac:dyDescent="0.25">
      <c r="B101" s="151" t="s">
        <v>113</v>
      </c>
      <c r="C101" s="282">
        <f ca="1">Cover!D24</f>
        <v>46182.581871759263</v>
      </c>
      <c r="D101" s="282"/>
      <c r="E101" s="282"/>
      <c r="F101" s="357"/>
    </row>
  </sheetData>
  <mergeCells count="48">
    <mergeCell ref="B2:T2"/>
    <mergeCell ref="B3:T3"/>
    <mergeCell ref="B4:T4"/>
    <mergeCell ref="B5:T5"/>
    <mergeCell ref="R7:U7"/>
    <mergeCell ref="B8:B10"/>
    <mergeCell ref="C8:C10"/>
    <mergeCell ref="D8:D10"/>
    <mergeCell ref="E8:E10"/>
    <mergeCell ref="F8:F10"/>
    <mergeCell ref="G8:G10"/>
    <mergeCell ref="H8:H10"/>
    <mergeCell ref="I8:I10"/>
    <mergeCell ref="J8:J9"/>
    <mergeCell ref="K8:K9"/>
    <mergeCell ref="L8:L10"/>
    <mergeCell ref="M8:M10"/>
    <mergeCell ref="P8:P10"/>
    <mergeCell ref="R8:U9"/>
    <mergeCell ref="R10:U10"/>
    <mergeCell ref="N8:N10"/>
    <mergeCell ref="O8:O10"/>
    <mergeCell ref="R11:R12"/>
    <mergeCell ref="S11:T12"/>
    <mergeCell ref="U11:U12"/>
    <mergeCell ref="S14:T14"/>
    <mergeCell ref="S15:T15"/>
    <mergeCell ref="U28:U29"/>
    <mergeCell ref="R41:T42"/>
    <mergeCell ref="U41:U42"/>
    <mergeCell ref="S16:T16"/>
    <mergeCell ref="S17:T17"/>
    <mergeCell ref="S18:T18"/>
    <mergeCell ref="S19:T19"/>
    <mergeCell ref="S20:T20"/>
    <mergeCell ref="S21:T21"/>
    <mergeCell ref="U43:U45"/>
    <mergeCell ref="R47:T47"/>
    <mergeCell ref="R48:T48"/>
    <mergeCell ref="R49:T51"/>
    <mergeCell ref="C93:T97"/>
    <mergeCell ref="C99:F99"/>
    <mergeCell ref="C100:F100"/>
    <mergeCell ref="C101:F101"/>
    <mergeCell ref="R43:T45"/>
    <mergeCell ref="S22:T22"/>
    <mergeCell ref="S23:T23"/>
    <mergeCell ref="R28:T29"/>
  </mergeCells>
  <dataValidations count="1">
    <dataValidation type="list" allowBlank="1" showInputMessage="1" showErrorMessage="1" sqref="D12:D88" xr:uid="{00000000-0002-0000-03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17">
    <pageSetUpPr fitToPage="1"/>
  </sheetPr>
  <dimension ref="A2:P200"/>
  <sheetViews>
    <sheetView showGridLines="0" zoomScale="75" zoomScaleNormal="75" workbookViewId="0">
      <pane xSplit="4" ySplit="1" topLeftCell="E2" activePane="bottomRight" state="frozen"/>
      <selection pane="topRight" activeCell="E1" sqref="E1"/>
      <selection pane="bottomLeft" activeCell="A13" sqref="A13"/>
      <selection pane="bottomRight" activeCell="E3" sqref="E3:M3"/>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1:16" ht="20.25" x14ac:dyDescent="0.3">
      <c r="B2" s="170" t="s">
        <v>121</v>
      </c>
      <c r="D2" s="8"/>
      <c r="E2" s="267" t="str">
        <f>+Cover!B6</f>
        <v>Business Unit Number and Agency Name</v>
      </c>
      <c r="F2" s="267"/>
      <c r="G2" s="267"/>
      <c r="H2" s="267"/>
      <c r="I2" s="267"/>
      <c r="J2" s="267"/>
      <c r="K2" s="267"/>
      <c r="L2" s="267"/>
      <c r="M2" s="267"/>
      <c r="N2" s="4">
        <f ca="1">NOW()</f>
        <v>46182.581871875002</v>
      </c>
      <c r="P2" s="100"/>
    </row>
    <row r="3" spans="1:16" ht="15.75" x14ac:dyDescent="0.25">
      <c r="D3" s="8"/>
      <c r="E3" s="267" t="str">
        <f>Cover!B20</f>
        <v>Based on NMS Budget Vs Actuals Report by Pcode dated MM/DD/YYYY</v>
      </c>
      <c r="F3" s="267"/>
      <c r="G3" s="267"/>
      <c r="H3" s="267"/>
      <c r="I3" s="267"/>
      <c r="J3" s="267"/>
      <c r="K3" s="267"/>
      <c r="L3" s="267"/>
      <c r="M3" s="267"/>
      <c r="N3" s="5">
        <f ca="1">NOW()</f>
        <v>46182.581871875002</v>
      </c>
      <c r="P3" s="100"/>
    </row>
    <row r="4" spans="1:16" ht="15.75" x14ac:dyDescent="0.25">
      <c r="D4" s="8"/>
      <c r="E4" s="268" t="str">
        <f>Cover!B7</f>
        <v>Pcode Number and Program Name</v>
      </c>
      <c r="F4" s="268"/>
      <c r="G4" s="268"/>
      <c r="H4" s="268"/>
      <c r="I4" s="268"/>
      <c r="J4" s="268"/>
      <c r="K4" s="268"/>
      <c r="L4" s="268"/>
      <c r="M4" s="268"/>
      <c r="P4" s="100"/>
    </row>
    <row r="5" spans="1:16" ht="15.75" x14ac:dyDescent="0.25">
      <c r="D5" s="8"/>
      <c r="E5" s="267" t="str">
        <f>Cover!B19</f>
        <v>FY27</v>
      </c>
      <c r="F5" s="267"/>
      <c r="G5" s="267"/>
      <c r="H5" s="267"/>
      <c r="I5" s="267"/>
      <c r="J5" s="267"/>
      <c r="K5" s="267"/>
      <c r="L5" s="267"/>
      <c r="M5" s="267"/>
      <c r="P5" s="100"/>
    </row>
    <row r="6" spans="1:16" ht="16.899999999999999" customHeight="1" thickBot="1" x14ac:dyDescent="0.25">
      <c r="K6" s="330" t="str">
        <f ca="1">CELL("filename")</f>
        <v>Q:\Simon\Projections\[FY27-Budget-Projections-Template 5.29.26.xlsx]Cover</v>
      </c>
      <c r="L6" s="330"/>
      <c r="M6" s="330"/>
      <c r="N6" s="330"/>
    </row>
    <row r="7" spans="1:16" ht="16.5" thickBot="1" x14ac:dyDescent="0.3">
      <c r="D7" s="8"/>
      <c r="E7" s="54" t="s">
        <v>1</v>
      </c>
      <c r="F7" s="55" t="s">
        <v>2</v>
      </c>
      <c r="G7" s="55" t="s">
        <v>3</v>
      </c>
      <c r="H7" s="55" t="s">
        <v>4</v>
      </c>
      <c r="I7" s="55" t="s">
        <v>5</v>
      </c>
      <c r="J7" s="55" t="s">
        <v>6</v>
      </c>
      <c r="K7" s="55" t="s">
        <v>7</v>
      </c>
      <c r="L7" s="55" t="s">
        <v>8</v>
      </c>
      <c r="M7" s="55" t="s">
        <v>9</v>
      </c>
      <c r="N7" s="56" t="s">
        <v>35</v>
      </c>
      <c r="P7" s="100"/>
    </row>
    <row r="8" spans="1: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1:16" ht="15.6" customHeight="1" x14ac:dyDescent="0.2">
      <c r="B9" s="300" t="s">
        <v>88</v>
      </c>
      <c r="C9" s="336"/>
      <c r="D9" s="328" t="s">
        <v>87</v>
      </c>
      <c r="E9" s="275" t="s">
        <v>80</v>
      </c>
      <c r="F9" s="275" t="s">
        <v>81</v>
      </c>
      <c r="G9" s="275" t="s">
        <v>82</v>
      </c>
      <c r="H9" s="275" t="s">
        <v>83</v>
      </c>
      <c r="I9" s="275" t="s">
        <v>89</v>
      </c>
      <c r="J9" s="275" t="s">
        <v>90</v>
      </c>
      <c r="K9" s="275" t="s">
        <v>84</v>
      </c>
      <c r="L9" s="275" t="s">
        <v>85</v>
      </c>
      <c r="M9" s="275" t="s">
        <v>105</v>
      </c>
      <c r="N9" s="304" t="s">
        <v>86</v>
      </c>
      <c r="P9" s="100"/>
    </row>
    <row r="10" spans="1:16" ht="16.149999999999999" customHeight="1" x14ac:dyDescent="0.2">
      <c r="B10" s="271"/>
      <c r="C10" s="337"/>
      <c r="D10" s="329"/>
      <c r="E10" s="276"/>
      <c r="F10" s="276"/>
      <c r="G10" s="276"/>
      <c r="H10" s="276"/>
      <c r="I10" s="276"/>
      <c r="J10" s="276"/>
      <c r="K10" s="276"/>
      <c r="L10" s="276"/>
      <c r="M10" s="276" t="s">
        <v>12</v>
      </c>
      <c r="N10" s="305"/>
    </row>
    <row r="11" spans="1:16" ht="16.149999999999999" customHeight="1" x14ac:dyDescent="0.2">
      <c r="B11" s="271"/>
      <c r="C11" s="337"/>
      <c r="D11" s="329"/>
      <c r="E11" s="276"/>
      <c r="F11" s="276"/>
      <c r="G11" s="276" t="s">
        <v>18</v>
      </c>
      <c r="H11" s="276" t="s">
        <v>14</v>
      </c>
      <c r="I11" s="276" t="s">
        <v>10</v>
      </c>
      <c r="J11" s="276" t="s">
        <v>11</v>
      </c>
      <c r="K11" s="276" t="s">
        <v>13</v>
      </c>
      <c r="L11" s="276" t="s">
        <v>63</v>
      </c>
      <c r="M11" s="276" t="s">
        <v>16</v>
      </c>
      <c r="N11" s="305" t="s">
        <v>17</v>
      </c>
      <c r="P11" s="100"/>
    </row>
    <row r="12" spans="1:16" ht="16.899999999999999" customHeight="1" x14ac:dyDescent="0.2">
      <c r="B12" s="271"/>
      <c r="C12" s="337"/>
      <c r="D12" s="329"/>
      <c r="E12" s="277"/>
      <c r="F12" s="277"/>
      <c r="G12" s="277" t="s">
        <v>61</v>
      </c>
      <c r="H12" s="277" t="s">
        <v>18</v>
      </c>
      <c r="I12" s="277" t="s">
        <v>15</v>
      </c>
      <c r="J12" s="277" t="str">
        <f>I12</f>
        <v>YR-TO-DATE</v>
      </c>
      <c r="K12" s="277" t="s">
        <v>62</v>
      </c>
      <c r="L12" s="277" t="s">
        <v>17</v>
      </c>
      <c r="M12" s="277" t="s">
        <v>79</v>
      </c>
      <c r="N12" s="306" t="s">
        <v>19</v>
      </c>
      <c r="P12" s="100"/>
    </row>
    <row r="13" spans="1:16" ht="15" customHeight="1" x14ac:dyDescent="0.2">
      <c r="B13" s="338"/>
      <c r="C13" s="339"/>
      <c r="D13" s="101"/>
      <c r="E13" s="102"/>
      <c r="F13" s="103"/>
      <c r="G13" s="103"/>
      <c r="H13" s="103"/>
      <c r="I13" s="103" t="s">
        <v>0</v>
      </c>
      <c r="J13" s="103"/>
      <c r="K13" s="103"/>
      <c r="L13" s="103"/>
      <c r="M13" s="103"/>
      <c r="N13" s="104"/>
      <c r="P13" s="100"/>
    </row>
    <row r="14" spans="1:16" ht="15.75" x14ac:dyDescent="0.25">
      <c r="A14" s="35"/>
      <c r="B14" s="319" t="s">
        <v>139</v>
      </c>
      <c r="C14" s="320"/>
      <c r="D14" s="227">
        <v>520100</v>
      </c>
      <c r="E14" s="123"/>
      <c r="F14" s="124"/>
      <c r="G14" s="124"/>
      <c r="H14" s="74">
        <f>SUM(F14:G14)</f>
        <v>0</v>
      </c>
      <c r="I14" s="124"/>
      <c r="J14" s="74">
        <v>0</v>
      </c>
      <c r="K14" s="68">
        <f>I14+J14</f>
        <v>0</v>
      </c>
      <c r="L14" s="68">
        <f>+H14-K14</f>
        <v>0</v>
      </c>
      <c r="M14" s="74">
        <f>'Salary Projections Other Transf'!U14</f>
        <v>0</v>
      </c>
      <c r="N14" s="69">
        <f>+L14-M14</f>
        <v>0</v>
      </c>
      <c r="O14" s="107"/>
      <c r="P14" s="100"/>
    </row>
    <row r="15" spans="1:16" ht="15.75" x14ac:dyDescent="0.25">
      <c r="A15" s="35"/>
      <c r="B15" s="319" t="s">
        <v>44</v>
      </c>
      <c r="C15" s="320"/>
      <c r="D15" s="227">
        <v>520200</v>
      </c>
      <c r="E15" s="123"/>
      <c r="F15" s="124"/>
      <c r="G15" s="124"/>
      <c r="H15" s="74">
        <f t="shared" ref="H15:H30" si="0">SUM(F15:G15)</f>
        <v>0</v>
      </c>
      <c r="I15" s="124"/>
      <c r="J15" s="74">
        <v>0</v>
      </c>
      <c r="K15" s="68">
        <f t="shared" ref="K15:K30" si="1">I15+J15</f>
        <v>0</v>
      </c>
      <c r="L15" s="68">
        <f t="shared" ref="L15:L31" si="2">+H15-K15</f>
        <v>0</v>
      </c>
      <c r="M15" s="74">
        <f>'Salary Projections Other Transf'!U15</f>
        <v>0</v>
      </c>
      <c r="N15" s="69">
        <f t="shared" ref="N15:N30" si="3">+L15-M15</f>
        <v>0</v>
      </c>
      <c r="O15" s="107"/>
      <c r="P15" s="100"/>
    </row>
    <row r="16" spans="1:16" ht="15.75" x14ac:dyDescent="0.25">
      <c r="A16" s="35"/>
      <c r="B16" s="319" t="s">
        <v>140</v>
      </c>
      <c r="C16" s="320"/>
      <c r="D16" s="227">
        <v>520300</v>
      </c>
      <c r="E16" s="123"/>
      <c r="F16" s="124"/>
      <c r="G16" s="124"/>
      <c r="H16" s="74">
        <f t="shared" si="0"/>
        <v>0</v>
      </c>
      <c r="I16" s="124"/>
      <c r="J16" s="74">
        <v>0</v>
      </c>
      <c r="K16" s="68">
        <f t="shared" si="1"/>
        <v>0</v>
      </c>
      <c r="L16" s="68">
        <f t="shared" si="2"/>
        <v>0</v>
      </c>
      <c r="M16" s="74">
        <f>'Salary Projections Other Transf'!U16</f>
        <v>0</v>
      </c>
      <c r="N16" s="69">
        <f t="shared" si="3"/>
        <v>0</v>
      </c>
      <c r="O16" s="107"/>
      <c r="P16" s="100"/>
    </row>
    <row r="17" spans="1:15" ht="15.75" x14ac:dyDescent="0.25">
      <c r="A17" s="35"/>
      <c r="B17" s="319" t="s">
        <v>141</v>
      </c>
      <c r="C17" s="320"/>
      <c r="D17" s="227">
        <v>520400</v>
      </c>
      <c r="E17" s="123"/>
      <c r="F17" s="124"/>
      <c r="G17" s="124"/>
      <c r="H17" s="74">
        <f t="shared" si="0"/>
        <v>0</v>
      </c>
      <c r="I17" s="124"/>
      <c r="J17" s="74">
        <v>0</v>
      </c>
      <c r="K17" s="68">
        <f t="shared" si="1"/>
        <v>0</v>
      </c>
      <c r="L17" s="68">
        <f t="shared" si="2"/>
        <v>0</v>
      </c>
      <c r="M17" s="74">
        <f>'Salary Projections Other Transf'!U17</f>
        <v>0</v>
      </c>
      <c r="N17" s="69">
        <f t="shared" si="3"/>
        <v>0</v>
      </c>
      <c r="O17" s="107"/>
    </row>
    <row r="18" spans="1:15" ht="15.75" x14ac:dyDescent="0.25">
      <c r="A18" s="35"/>
      <c r="B18" s="319" t="s">
        <v>142</v>
      </c>
      <c r="C18" s="320"/>
      <c r="D18" s="227">
        <v>520500</v>
      </c>
      <c r="E18" s="123"/>
      <c r="F18" s="124"/>
      <c r="G18" s="124"/>
      <c r="H18" s="74">
        <f t="shared" si="0"/>
        <v>0</v>
      </c>
      <c r="I18" s="124"/>
      <c r="J18" s="74">
        <v>0</v>
      </c>
      <c r="K18" s="68">
        <f t="shared" si="1"/>
        <v>0</v>
      </c>
      <c r="L18" s="68">
        <f t="shared" si="2"/>
        <v>0</v>
      </c>
      <c r="M18" s="74">
        <f>'Salary Projections Other Transf'!U18</f>
        <v>0</v>
      </c>
      <c r="N18" s="69">
        <f t="shared" si="3"/>
        <v>0</v>
      </c>
      <c r="O18" s="107"/>
    </row>
    <row r="19" spans="1:15" ht="15.75" x14ac:dyDescent="0.25">
      <c r="A19" s="35"/>
      <c r="B19" s="319" t="s">
        <v>143</v>
      </c>
      <c r="C19" s="320"/>
      <c r="D19" s="227">
        <v>520600</v>
      </c>
      <c r="E19" s="123"/>
      <c r="F19" s="124"/>
      <c r="G19" s="124"/>
      <c r="H19" s="74">
        <f t="shared" si="0"/>
        <v>0</v>
      </c>
      <c r="I19" s="124"/>
      <c r="J19" s="74">
        <v>0</v>
      </c>
      <c r="K19" s="68">
        <f t="shared" si="1"/>
        <v>0</v>
      </c>
      <c r="L19" s="68">
        <f t="shared" si="2"/>
        <v>0</v>
      </c>
      <c r="M19" s="74">
        <f>'Salary Projections Other Transf'!U19</f>
        <v>0</v>
      </c>
      <c r="N19" s="69">
        <f t="shared" si="3"/>
        <v>0</v>
      </c>
      <c r="O19" s="107"/>
    </row>
    <row r="20" spans="1:15" ht="15.75" x14ac:dyDescent="0.25">
      <c r="A20" s="35"/>
      <c r="B20" s="319" t="s">
        <v>144</v>
      </c>
      <c r="C20" s="320"/>
      <c r="D20" s="227">
        <v>520700</v>
      </c>
      <c r="E20" s="123"/>
      <c r="F20" s="124"/>
      <c r="G20" s="124"/>
      <c r="H20" s="74">
        <f t="shared" si="0"/>
        <v>0</v>
      </c>
      <c r="I20" s="124"/>
      <c r="J20" s="74">
        <v>0</v>
      </c>
      <c r="K20" s="68">
        <f t="shared" si="1"/>
        <v>0</v>
      </c>
      <c r="L20" s="68">
        <f t="shared" si="2"/>
        <v>0</v>
      </c>
      <c r="M20" s="74">
        <f>'Salary Projections Other Transf'!U20+'Salary Projections Other Transf'!U21</f>
        <v>0</v>
      </c>
      <c r="N20" s="69">
        <f t="shared" si="3"/>
        <v>0</v>
      </c>
      <c r="O20" s="107"/>
    </row>
    <row r="21" spans="1:15" ht="15.75" x14ac:dyDescent="0.25">
      <c r="A21" s="35"/>
      <c r="B21" s="319" t="s">
        <v>145</v>
      </c>
      <c r="C21" s="320"/>
      <c r="D21" s="227">
        <v>520800</v>
      </c>
      <c r="E21" s="123"/>
      <c r="F21" s="124"/>
      <c r="G21" s="124"/>
      <c r="H21" s="74">
        <f t="shared" si="0"/>
        <v>0</v>
      </c>
      <c r="I21" s="124"/>
      <c r="J21" s="74">
        <v>0</v>
      </c>
      <c r="K21" s="68">
        <f t="shared" si="1"/>
        <v>0</v>
      </c>
      <c r="L21" s="68">
        <f t="shared" si="2"/>
        <v>0</v>
      </c>
      <c r="M21" s="74">
        <f>'Salary Projections Other Transf'!U22</f>
        <v>0</v>
      </c>
      <c r="N21" s="69">
        <f t="shared" si="3"/>
        <v>0</v>
      </c>
      <c r="O21" s="107"/>
    </row>
    <row r="22" spans="1:15" ht="15.75" x14ac:dyDescent="0.25">
      <c r="A22" s="35"/>
      <c r="B22" s="319" t="s">
        <v>47</v>
      </c>
      <c r="C22" s="320"/>
      <c r="D22" s="227">
        <v>520900</v>
      </c>
      <c r="E22" s="123"/>
      <c r="F22" s="124"/>
      <c r="G22" s="124"/>
      <c r="H22" s="74">
        <f t="shared" si="0"/>
        <v>0</v>
      </c>
      <c r="I22" s="124"/>
      <c r="J22" s="74">
        <v>0</v>
      </c>
      <c r="K22" s="68">
        <f t="shared" si="1"/>
        <v>0</v>
      </c>
      <c r="L22" s="68">
        <f t="shared" si="2"/>
        <v>0</v>
      </c>
      <c r="M22" s="74">
        <f>'Salary Projections Other Transf'!U23</f>
        <v>0</v>
      </c>
      <c r="N22" s="69">
        <f t="shared" si="3"/>
        <v>0</v>
      </c>
      <c r="O22" s="107"/>
    </row>
    <row r="23" spans="1:15" ht="15.75" x14ac:dyDescent="0.25">
      <c r="A23" s="35"/>
      <c r="B23" s="319" t="s">
        <v>146</v>
      </c>
      <c r="C23" s="320"/>
      <c r="D23" s="227">
        <v>521100</v>
      </c>
      <c r="E23" s="123"/>
      <c r="F23" s="124"/>
      <c r="G23" s="124"/>
      <c r="H23" s="74">
        <f t="shared" si="0"/>
        <v>0</v>
      </c>
      <c r="I23" s="124"/>
      <c r="J23" s="74">
        <v>0</v>
      </c>
      <c r="K23" s="68">
        <f t="shared" si="1"/>
        <v>0</v>
      </c>
      <c r="L23" s="68">
        <f t="shared" si="2"/>
        <v>0</v>
      </c>
      <c r="M23" s="74">
        <f>'Salary Projections Other Transf'!U31</f>
        <v>0</v>
      </c>
      <c r="N23" s="69">
        <f t="shared" si="3"/>
        <v>0</v>
      </c>
      <c r="O23" s="107"/>
    </row>
    <row r="24" spans="1:15" ht="15.75" x14ac:dyDescent="0.25">
      <c r="A24" s="35"/>
      <c r="B24" s="319" t="s">
        <v>49</v>
      </c>
      <c r="C24" s="320"/>
      <c r="D24" s="227">
        <v>521200</v>
      </c>
      <c r="E24" s="123"/>
      <c r="F24" s="124"/>
      <c r="G24" s="124"/>
      <c r="H24" s="74">
        <f t="shared" si="0"/>
        <v>0</v>
      </c>
      <c r="I24" s="124"/>
      <c r="J24" s="74">
        <v>0</v>
      </c>
      <c r="K24" s="68">
        <f t="shared" si="1"/>
        <v>0</v>
      </c>
      <c r="L24" s="68">
        <f t="shared" si="2"/>
        <v>0</v>
      </c>
      <c r="M24" s="74">
        <f>'Salary Projections Other Transf'!U32</f>
        <v>0</v>
      </c>
      <c r="N24" s="69">
        <f t="shared" si="3"/>
        <v>0</v>
      </c>
      <c r="O24" s="107"/>
    </row>
    <row r="25" spans="1:15" ht="15.75" x14ac:dyDescent="0.25">
      <c r="A25" s="35"/>
      <c r="B25" s="319" t="s">
        <v>147</v>
      </c>
      <c r="C25" s="320"/>
      <c r="D25" s="227">
        <v>521300</v>
      </c>
      <c r="E25" s="123"/>
      <c r="F25" s="124"/>
      <c r="G25" s="124"/>
      <c r="H25" s="74">
        <f t="shared" si="0"/>
        <v>0</v>
      </c>
      <c r="I25" s="124"/>
      <c r="J25" s="74">
        <v>0</v>
      </c>
      <c r="K25" s="68">
        <f>I25+J25</f>
        <v>0</v>
      </c>
      <c r="L25" s="68">
        <f t="shared" si="2"/>
        <v>0</v>
      </c>
      <c r="M25" s="74">
        <f>'Salary Projections Other Transf'!U33</f>
        <v>0</v>
      </c>
      <c r="N25" s="69">
        <f t="shared" si="3"/>
        <v>0</v>
      </c>
      <c r="O25" s="107"/>
    </row>
    <row r="26" spans="1:15" ht="15.75" x14ac:dyDescent="0.25">
      <c r="A26" s="35"/>
      <c r="B26" s="319" t="s">
        <v>148</v>
      </c>
      <c r="C26" s="320"/>
      <c r="D26" s="227">
        <v>521400</v>
      </c>
      <c r="E26" s="123"/>
      <c r="F26" s="124"/>
      <c r="G26" s="124"/>
      <c r="H26" s="74">
        <f t="shared" si="0"/>
        <v>0</v>
      </c>
      <c r="I26" s="124"/>
      <c r="J26" s="74">
        <v>0</v>
      </c>
      <c r="K26" s="68">
        <f>I26+J26</f>
        <v>0</v>
      </c>
      <c r="L26" s="68">
        <f t="shared" si="2"/>
        <v>0</v>
      </c>
      <c r="M26" s="74">
        <f>'Salary Projections Other Transf'!U34</f>
        <v>0</v>
      </c>
      <c r="N26" s="69">
        <f t="shared" si="3"/>
        <v>0</v>
      </c>
      <c r="O26" s="107"/>
    </row>
    <row r="27" spans="1:15" ht="15.75" x14ac:dyDescent="0.25">
      <c r="A27" s="35"/>
      <c r="B27" s="319" t="s">
        <v>149</v>
      </c>
      <c r="C27" s="320"/>
      <c r="D27" s="227">
        <v>521410</v>
      </c>
      <c r="E27" s="123"/>
      <c r="F27" s="124"/>
      <c r="G27" s="124"/>
      <c r="H27" s="74">
        <f t="shared" si="0"/>
        <v>0</v>
      </c>
      <c r="I27" s="124"/>
      <c r="J27" s="74">
        <v>0</v>
      </c>
      <c r="K27" s="68">
        <f t="shared" si="1"/>
        <v>0</v>
      </c>
      <c r="L27" s="68">
        <f>+H27-K27</f>
        <v>0</v>
      </c>
      <c r="M27" s="74">
        <f>'Salary Projections Other Transf'!U35</f>
        <v>0</v>
      </c>
      <c r="N27" s="69">
        <f>+L27-M27</f>
        <v>0</v>
      </c>
      <c r="O27" s="107"/>
    </row>
    <row r="28" spans="1:15" ht="15.75" x14ac:dyDescent="0.25">
      <c r="A28" s="35"/>
      <c r="B28" s="319" t="s">
        <v>150</v>
      </c>
      <c r="C28" s="320"/>
      <c r="D28" s="227">
        <v>521500</v>
      </c>
      <c r="E28" s="123"/>
      <c r="F28" s="124"/>
      <c r="G28" s="124"/>
      <c r="H28" s="74">
        <f t="shared" si="0"/>
        <v>0</v>
      </c>
      <c r="I28" s="124"/>
      <c r="J28" s="74">
        <v>0</v>
      </c>
      <c r="K28" s="68">
        <f t="shared" si="1"/>
        <v>0</v>
      </c>
      <c r="L28" s="68">
        <f t="shared" si="2"/>
        <v>0</v>
      </c>
      <c r="M28" s="74">
        <f>'Salary Projections Other Transf'!U36</f>
        <v>0</v>
      </c>
      <c r="N28" s="69">
        <f t="shared" si="3"/>
        <v>0</v>
      </c>
      <c r="O28" s="107"/>
    </row>
    <row r="29" spans="1:15" ht="15.75" x14ac:dyDescent="0.25">
      <c r="A29" s="35"/>
      <c r="B29" s="319" t="s">
        <v>151</v>
      </c>
      <c r="C29" s="320"/>
      <c r="D29" s="227">
        <v>521600</v>
      </c>
      <c r="E29" s="123"/>
      <c r="F29" s="124"/>
      <c r="G29" s="124"/>
      <c r="H29" s="74">
        <f t="shared" si="0"/>
        <v>0</v>
      </c>
      <c r="I29" s="124"/>
      <c r="J29" s="74">
        <v>0</v>
      </c>
      <c r="K29" s="68">
        <f t="shared" si="1"/>
        <v>0</v>
      </c>
      <c r="L29" s="68">
        <f t="shared" si="2"/>
        <v>0</v>
      </c>
      <c r="M29" s="74">
        <f>'Salary Projections Other Transf'!U37</f>
        <v>0</v>
      </c>
      <c r="N29" s="69">
        <f t="shared" si="3"/>
        <v>0</v>
      </c>
      <c r="O29" s="107"/>
    </row>
    <row r="30" spans="1:15" ht="15.75" x14ac:dyDescent="0.25">
      <c r="A30" s="35"/>
      <c r="B30" s="319" t="s">
        <v>152</v>
      </c>
      <c r="C30" s="320"/>
      <c r="D30" s="227">
        <v>521700</v>
      </c>
      <c r="E30" s="123"/>
      <c r="F30" s="125"/>
      <c r="G30" s="124"/>
      <c r="H30" s="74">
        <f t="shared" si="0"/>
        <v>0</v>
      </c>
      <c r="I30" s="125"/>
      <c r="J30" s="74">
        <v>0</v>
      </c>
      <c r="K30" s="68">
        <f t="shared" si="1"/>
        <v>0</v>
      </c>
      <c r="L30" s="72">
        <f t="shared" si="2"/>
        <v>0</v>
      </c>
      <c r="M30" s="108">
        <f>'Salary Projections Other Transf'!U38</f>
        <v>0</v>
      </c>
      <c r="N30" s="69">
        <f t="shared" si="3"/>
        <v>0</v>
      </c>
      <c r="O30" s="107"/>
    </row>
    <row r="31" spans="1:15" ht="15.75" x14ac:dyDescent="0.25">
      <c r="A31" s="35"/>
      <c r="B31" s="319" t="s">
        <v>153</v>
      </c>
      <c r="C31" s="320"/>
      <c r="D31" s="227">
        <v>521900</v>
      </c>
      <c r="E31" s="123"/>
      <c r="F31" s="125"/>
      <c r="G31" s="124"/>
      <c r="H31" s="74">
        <f>SUM(F31:G31)</f>
        <v>0</v>
      </c>
      <c r="I31" s="125"/>
      <c r="J31" s="74">
        <v>0</v>
      </c>
      <c r="K31" s="68">
        <f>I31+J31</f>
        <v>0</v>
      </c>
      <c r="L31" s="72">
        <f t="shared" si="2"/>
        <v>0</v>
      </c>
      <c r="M31" s="108">
        <f>'Salary Projections Other Transf'!U39</f>
        <v>0</v>
      </c>
      <c r="N31" s="69">
        <f>+L31-M31</f>
        <v>0</v>
      </c>
      <c r="O31" s="107"/>
    </row>
    <row r="32" spans="1:15" ht="16.149999999999999" customHeight="1" x14ac:dyDescent="0.25">
      <c r="A32" s="35"/>
      <c r="B32" s="207"/>
      <c r="C32" s="171"/>
      <c r="D32" s="208"/>
      <c r="E32" s="109"/>
      <c r="F32" s="110"/>
      <c r="G32" s="111"/>
      <c r="H32" s="71"/>
      <c r="I32" s="110"/>
      <c r="J32" s="71"/>
      <c r="K32" s="71"/>
      <c r="L32" s="110"/>
      <c r="M32" s="127"/>
      <c r="N32" s="172"/>
      <c r="O32" s="107"/>
    </row>
    <row r="33" spans="1:15" ht="16.899999999999999" customHeight="1" x14ac:dyDescent="0.2">
      <c r="B33" s="340" t="s">
        <v>92</v>
      </c>
      <c r="C33" s="341"/>
      <c r="D33" s="333">
        <v>200</v>
      </c>
      <c r="E33" s="324">
        <f t="shared" ref="E33:N33" si="4">SUM(E13:E31)</f>
        <v>0</v>
      </c>
      <c r="F33" s="324">
        <f t="shared" si="4"/>
        <v>0</v>
      </c>
      <c r="G33" s="324">
        <f t="shared" si="4"/>
        <v>0</v>
      </c>
      <c r="H33" s="324">
        <f t="shared" si="4"/>
        <v>0</v>
      </c>
      <c r="I33" s="324">
        <f t="shared" si="4"/>
        <v>0</v>
      </c>
      <c r="J33" s="324">
        <f t="shared" si="4"/>
        <v>0</v>
      </c>
      <c r="K33" s="324">
        <f t="shared" si="4"/>
        <v>0</v>
      </c>
      <c r="L33" s="324">
        <f t="shared" si="4"/>
        <v>0</v>
      </c>
      <c r="M33" s="344">
        <f t="shared" si="4"/>
        <v>0</v>
      </c>
      <c r="N33" s="331">
        <f t="shared" si="4"/>
        <v>0</v>
      </c>
      <c r="O33" s="107"/>
    </row>
    <row r="34" spans="1:15" ht="16.5" customHeight="1" thickBot="1" x14ac:dyDescent="0.25">
      <c r="B34" s="342"/>
      <c r="C34" s="343"/>
      <c r="D34" s="334"/>
      <c r="E34" s="325"/>
      <c r="F34" s="325"/>
      <c r="G34" s="325"/>
      <c r="H34" s="325"/>
      <c r="I34" s="325"/>
      <c r="J34" s="325"/>
      <c r="K34" s="325"/>
      <c r="L34" s="325"/>
      <c r="M34" s="345"/>
      <c r="N34" s="332"/>
      <c r="O34" s="107"/>
    </row>
    <row r="35" spans="1:15" ht="15.75" thickTop="1" x14ac:dyDescent="0.2">
      <c r="B35" s="326"/>
      <c r="C35" s="327"/>
      <c r="D35" s="112"/>
      <c r="E35" s="106"/>
      <c r="F35" s="68"/>
      <c r="G35" s="68"/>
      <c r="H35" s="68"/>
      <c r="I35" s="68"/>
      <c r="J35" s="68"/>
      <c r="K35" s="68"/>
      <c r="L35" s="68"/>
      <c r="M35" s="74"/>
      <c r="N35" s="69"/>
      <c r="O35" s="107"/>
    </row>
    <row r="36" spans="1:15" ht="15.75" x14ac:dyDescent="0.25">
      <c r="A36" s="35"/>
      <c r="B36" s="319" t="s">
        <v>52</v>
      </c>
      <c r="C36" s="320"/>
      <c r="D36" s="227">
        <v>535100</v>
      </c>
      <c r="E36" s="123"/>
      <c r="F36" s="124"/>
      <c r="G36" s="124"/>
      <c r="H36" s="74">
        <f t="shared" ref="H36:H41" si="5">SUM(F36:G36)</f>
        <v>0</v>
      </c>
      <c r="I36" s="124"/>
      <c r="J36" s="124"/>
      <c r="K36" s="68">
        <f t="shared" ref="K36:K41" si="6">I36+J36</f>
        <v>0</v>
      </c>
      <c r="L36" s="68">
        <f t="shared" ref="L36:L41" si="7">+H36-K36</f>
        <v>0</v>
      </c>
      <c r="M36" s="124"/>
      <c r="N36" s="69">
        <f t="shared" ref="N36:N41" si="8">+L36-M36</f>
        <v>0</v>
      </c>
      <c r="O36" s="107"/>
    </row>
    <row r="37" spans="1:15" ht="15.75" x14ac:dyDescent="0.25">
      <c r="A37" s="35"/>
      <c r="B37" s="319" t="s">
        <v>72</v>
      </c>
      <c r="C37" s="320"/>
      <c r="D37" s="227">
        <v>535200</v>
      </c>
      <c r="E37" s="123"/>
      <c r="F37" s="124"/>
      <c r="G37" s="124"/>
      <c r="H37" s="74">
        <f t="shared" si="5"/>
        <v>0</v>
      </c>
      <c r="I37" s="124"/>
      <c r="J37" s="124"/>
      <c r="K37" s="68">
        <f t="shared" si="6"/>
        <v>0</v>
      </c>
      <c r="L37" s="68">
        <f t="shared" si="7"/>
        <v>0</v>
      </c>
      <c r="M37" s="124"/>
      <c r="N37" s="69">
        <f t="shared" si="8"/>
        <v>0</v>
      </c>
      <c r="O37" s="107"/>
    </row>
    <row r="38" spans="1:15" ht="15.75" x14ac:dyDescent="0.25">
      <c r="A38" s="35"/>
      <c r="B38" s="319" t="s">
        <v>154</v>
      </c>
      <c r="C38" s="320"/>
      <c r="D38" s="227">
        <v>535209</v>
      </c>
      <c r="E38" s="123"/>
      <c r="F38" s="124"/>
      <c r="G38" s="124"/>
      <c r="H38" s="74">
        <f t="shared" si="5"/>
        <v>0</v>
      </c>
      <c r="I38" s="124"/>
      <c r="J38" s="124"/>
      <c r="K38" s="68">
        <f t="shared" si="6"/>
        <v>0</v>
      </c>
      <c r="L38" s="68">
        <f t="shared" si="7"/>
        <v>0</v>
      </c>
      <c r="M38" s="124"/>
      <c r="N38" s="69">
        <f t="shared" si="8"/>
        <v>0</v>
      </c>
      <c r="O38" s="107"/>
    </row>
    <row r="39" spans="1:15" ht="15.75" x14ac:dyDescent="0.25">
      <c r="A39" s="35"/>
      <c r="B39" s="319" t="s">
        <v>73</v>
      </c>
      <c r="C39" s="320"/>
      <c r="D39" s="227">
        <v>535300</v>
      </c>
      <c r="E39" s="123"/>
      <c r="F39" s="124"/>
      <c r="G39" s="124"/>
      <c r="H39" s="74">
        <f t="shared" si="5"/>
        <v>0</v>
      </c>
      <c r="I39" s="124"/>
      <c r="J39" s="124"/>
      <c r="K39" s="68">
        <f t="shared" si="6"/>
        <v>0</v>
      </c>
      <c r="L39" s="68">
        <f t="shared" si="7"/>
        <v>0</v>
      </c>
      <c r="M39" s="124"/>
      <c r="N39" s="69">
        <f t="shared" si="8"/>
        <v>0</v>
      </c>
      <c r="O39" s="107"/>
    </row>
    <row r="40" spans="1:15" ht="15.75" x14ac:dyDescent="0.25">
      <c r="A40" s="35"/>
      <c r="B40" s="319" t="s">
        <v>155</v>
      </c>
      <c r="C40" s="320"/>
      <c r="D40" s="227">
        <v>535309</v>
      </c>
      <c r="E40" s="123"/>
      <c r="F40" s="124"/>
      <c r="G40" s="124"/>
      <c r="H40" s="74">
        <f t="shared" si="5"/>
        <v>0</v>
      </c>
      <c r="I40" s="124"/>
      <c r="J40" s="124"/>
      <c r="K40" s="68">
        <f t="shared" si="6"/>
        <v>0</v>
      </c>
      <c r="L40" s="68">
        <f t="shared" si="7"/>
        <v>0</v>
      </c>
      <c r="M40" s="124"/>
      <c r="N40" s="69">
        <f t="shared" si="8"/>
        <v>0</v>
      </c>
      <c r="O40" s="107"/>
    </row>
    <row r="41" spans="1:15" ht="15.75" x14ac:dyDescent="0.25">
      <c r="A41" s="35"/>
      <c r="B41" s="319" t="s">
        <v>261</v>
      </c>
      <c r="C41" s="320"/>
      <c r="D41" s="227">
        <v>535310</v>
      </c>
      <c r="E41" s="126"/>
      <c r="F41" s="125"/>
      <c r="G41" s="124"/>
      <c r="H41" s="74">
        <f t="shared" si="5"/>
        <v>0</v>
      </c>
      <c r="I41" s="124"/>
      <c r="J41" s="124"/>
      <c r="K41" s="72">
        <f t="shared" si="6"/>
        <v>0</v>
      </c>
      <c r="L41" s="72">
        <f t="shared" si="7"/>
        <v>0</v>
      </c>
      <c r="M41" s="124"/>
      <c r="N41" s="69">
        <f t="shared" si="8"/>
        <v>0</v>
      </c>
      <c r="O41" s="107"/>
    </row>
    <row r="42" spans="1:15" ht="15" customHeight="1" x14ac:dyDescent="0.25">
      <c r="A42" s="35"/>
      <c r="B42" s="319" t="s">
        <v>53</v>
      </c>
      <c r="C42" s="320"/>
      <c r="D42" s="227">
        <v>535400</v>
      </c>
      <c r="E42" s="126"/>
      <c r="F42" s="125"/>
      <c r="G42" s="124"/>
      <c r="H42" s="74">
        <f>SUM(F42:G42)</f>
        <v>0</v>
      </c>
      <c r="I42" s="124"/>
      <c r="J42" s="124"/>
      <c r="K42" s="72">
        <f>I42+J42</f>
        <v>0</v>
      </c>
      <c r="L42" s="72">
        <f>+H42-K42</f>
        <v>0</v>
      </c>
      <c r="M42" s="124"/>
      <c r="N42" s="69">
        <f>+L42-M42</f>
        <v>0</v>
      </c>
      <c r="O42" s="107"/>
    </row>
    <row r="43" spans="1:15" ht="15.75" x14ac:dyDescent="0.25">
      <c r="A43" s="35"/>
      <c r="B43" s="319" t="s">
        <v>262</v>
      </c>
      <c r="C43" s="320"/>
      <c r="D43" s="227">
        <v>535409</v>
      </c>
      <c r="E43" s="126"/>
      <c r="F43" s="125"/>
      <c r="G43" s="124"/>
      <c r="H43" s="74">
        <f>SUM(F43:G43)</f>
        <v>0</v>
      </c>
      <c r="I43" s="124"/>
      <c r="J43" s="124"/>
      <c r="K43" s="72">
        <f>I43+J43</f>
        <v>0</v>
      </c>
      <c r="L43" s="72">
        <f>+H43-K43</f>
        <v>0</v>
      </c>
      <c r="M43" s="124"/>
      <c r="N43" s="69">
        <f>+L43-M43</f>
        <v>0</v>
      </c>
      <c r="O43" s="107"/>
    </row>
    <row r="44" spans="1:15" ht="15.75" x14ac:dyDescent="0.25">
      <c r="A44" s="35"/>
      <c r="B44" s="319" t="s">
        <v>74</v>
      </c>
      <c r="C44" s="320"/>
      <c r="D44" s="227">
        <v>535500</v>
      </c>
      <c r="E44" s="126"/>
      <c r="F44" s="125"/>
      <c r="G44" s="124"/>
      <c r="H44" s="74"/>
      <c r="I44" s="124"/>
      <c r="J44" s="124"/>
      <c r="K44" s="72"/>
      <c r="L44" s="72"/>
      <c r="M44" s="124"/>
      <c r="N44" s="69"/>
      <c r="O44" s="107"/>
    </row>
    <row r="45" spans="1:15" ht="15.75" x14ac:dyDescent="0.25">
      <c r="A45" s="35"/>
      <c r="B45" s="319" t="s">
        <v>263</v>
      </c>
      <c r="C45" s="320"/>
      <c r="D45" s="227">
        <v>535509</v>
      </c>
      <c r="E45" s="126"/>
      <c r="F45" s="125"/>
      <c r="G45" s="124"/>
      <c r="H45" s="74"/>
      <c r="I45" s="124"/>
      <c r="J45" s="124"/>
      <c r="K45" s="72"/>
      <c r="L45" s="72"/>
      <c r="M45" s="124"/>
      <c r="N45" s="69"/>
      <c r="O45" s="107"/>
    </row>
    <row r="46" spans="1:15" ht="15.75" x14ac:dyDescent="0.25">
      <c r="A46" s="35"/>
      <c r="B46" s="319" t="s">
        <v>156</v>
      </c>
      <c r="C46" s="321"/>
      <c r="D46" s="227">
        <v>535600</v>
      </c>
      <c r="E46" s="126"/>
      <c r="F46" s="125"/>
      <c r="G46" s="124"/>
      <c r="H46" s="74"/>
      <c r="I46" s="124"/>
      <c r="J46" s="124"/>
      <c r="K46" s="72"/>
      <c r="L46" s="72"/>
      <c r="M46" s="124"/>
      <c r="N46" s="69"/>
      <c r="O46" s="107"/>
    </row>
    <row r="47" spans="1:15" ht="15" customHeight="1" x14ac:dyDescent="0.25">
      <c r="A47" s="35"/>
      <c r="B47" s="319" t="s">
        <v>157</v>
      </c>
      <c r="C47" s="321"/>
      <c r="D47" s="227">
        <v>535609</v>
      </c>
      <c r="E47" s="126"/>
      <c r="F47" s="125"/>
      <c r="G47" s="124"/>
      <c r="H47" s="74">
        <f>SUM(F47:G47)</f>
        <v>0</v>
      </c>
      <c r="I47" s="124"/>
      <c r="J47" s="124"/>
      <c r="K47" s="72">
        <f>I47+J47</f>
        <v>0</v>
      </c>
      <c r="L47" s="72">
        <f>+H47-K47</f>
        <v>0</v>
      </c>
      <c r="M47" s="124"/>
      <c r="N47" s="69">
        <f>+L47-M47</f>
        <v>0</v>
      </c>
      <c r="O47" s="107"/>
    </row>
    <row r="48" spans="1:15" ht="16.899999999999999" customHeight="1" x14ac:dyDescent="0.25">
      <c r="A48" s="35"/>
      <c r="B48" s="319" t="s">
        <v>264</v>
      </c>
      <c r="C48" s="321"/>
      <c r="D48" s="227">
        <v>535800</v>
      </c>
      <c r="E48" s="126"/>
      <c r="F48" s="125"/>
      <c r="G48" s="124"/>
      <c r="H48" s="74">
        <f>SUM(F48:G48)</f>
        <v>0</v>
      </c>
      <c r="I48" s="124"/>
      <c r="J48" s="124"/>
      <c r="K48" s="72">
        <f>I48+J48</f>
        <v>0</v>
      </c>
      <c r="L48" s="72">
        <f>+H48-K48</f>
        <v>0</v>
      </c>
      <c r="M48" s="124"/>
      <c r="N48" s="69">
        <f>+L48-M48</f>
        <v>0</v>
      </c>
      <c r="O48" s="107"/>
    </row>
    <row r="49" spans="1:15" x14ac:dyDescent="0.2">
      <c r="A49" s="35"/>
      <c r="B49" s="228"/>
      <c r="C49" s="210"/>
      <c r="D49" s="173"/>
      <c r="E49" s="174"/>
      <c r="F49" s="72"/>
      <c r="G49" s="74"/>
      <c r="H49" s="72"/>
      <c r="I49" s="68"/>
      <c r="J49" s="68"/>
      <c r="K49" s="72"/>
      <c r="L49" s="72"/>
      <c r="M49" s="74"/>
      <c r="N49" s="69"/>
      <c r="O49" s="107"/>
    </row>
    <row r="50" spans="1:15" ht="15" customHeight="1" x14ac:dyDescent="0.2">
      <c r="B50" s="340" t="s">
        <v>91</v>
      </c>
      <c r="C50" s="341"/>
      <c r="D50" s="333">
        <v>300</v>
      </c>
      <c r="E50" s="324">
        <f t="shared" ref="E50:N50" si="9">SUM(E35:E48)</f>
        <v>0</v>
      </c>
      <c r="F50" s="324">
        <f t="shared" si="9"/>
        <v>0</v>
      </c>
      <c r="G50" s="324">
        <f t="shared" si="9"/>
        <v>0</v>
      </c>
      <c r="H50" s="324">
        <f t="shared" si="9"/>
        <v>0</v>
      </c>
      <c r="I50" s="324">
        <f t="shared" si="9"/>
        <v>0</v>
      </c>
      <c r="J50" s="324">
        <f t="shared" si="9"/>
        <v>0</v>
      </c>
      <c r="K50" s="324">
        <f t="shared" si="9"/>
        <v>0</v>
      </c>
      <c r="L50" s="324">
        <f t="shared" si="9"/>
        <v>0</v>
      </c>
      <c r="M50" s="324">
        <f t="shared" si="9"/>
        <v>0</v>
      </c>
      <c r="N50" s="346">
        <f t="shared" si="9"/>
        <v>0</v>
      </c>
      <c r="O50" s="231"/>
    </row>
    <row r="51" spans="1:15" ht="15.75" customHeight="1" thickBot="1" x14ac:dyDescent="0.25">
      <c r="B51" s="342"/>
      <c r="C51" s="343"/>
      <c r="D51" s="334"/>
      <c r="E51" s="325"/>
      <c r="F51" s="325"/>
      <c r="G51" s="325"/>
      <c r="H51" s="325"/>
      <c r="I51" s="325"/>
      <c r="J51" s="325"/>
      <c r="K51" s="325"/>
      <c r="L51" s="325"/>
      <c r="M51" s="325"/>
      <c r="N51" s="347"/>
      <c r="O51" s="231"/>
    </row>
    <row r="52" spans="1:15" ht="15.75" thickTop="1" x14ac:dyDescent="0.2">
      <c r="B52" s="326"/>
      <c r="C52" s="327"/>
      <c r="D52" s="105"/>
      <c r="E52" s="113"/>
      <c r="F52" s="12"/>
      <c r="G52" s="12"/>
      <c r="H52" s="12"/>
      <c r="I52" s="12"/>
      <c r="J52" s="12"/>
      <c r="K52" s="12"/>
      <c r="L52" s="12"/>
      <c r="M52" s="128"/>
      <c r="N52" s="13"/>
      <c r="O52" s="107"/>
    </row>
    <row r="53" spans="1:15" ht="15.75" x14ac:dyDescent="0.25">
      <c r="B53" s="319" t="s">
        <v>158</v>
      </c>
      <c r="C53" s="321"/>
      <c r="D53" s="227">
        <v>542000</v>
      </c>
      <c r="E53" s="123"/>
      <c r="F53" s="124"/>
      <c r="G53" s="124"/>
      <c r="H53" s="74">
        <f t="shared" ref="H53:H116" si="10">SUM(F53:G53)</f>
        <v>0</v>
      </c>
      <c r="I53" s="124"/>
      <c r="J53" s="124"/>
      <c r="K53" s="68">
        <f t="shared" ref="K53:K75" si="11">I53+J53</f>
        <v>0</v>
      </c>
      <c r="L53" s="68">
        <f t="shared" ref="L53:L125" si="12">+H53-K53</f>
        <v>0</v>
      </c>
      <c r="M53" s="124"/>
      <c r="N53" s="69">
        <f t="shared" ref="N53:N125" si="13">+L53-M53</f>
        <v>0</v>
      </c>
      <c r="O53" s="107"/>
    </row>
    <row r="54" spans="1:15" ht="15.75" x14ac:dyDescent="0.25">
      <c r="B54" s="319" t="s">
        <v>159</v>
      </c>
      <c r="C54" s="320"/>
      <c r="D54" s="227">
        <v>542001</v>
      </c>
      <c r="E54" s="123"/>
      <c r="F54" s="124"/>
      <c r="G54" s="124"/>
      <c r="H54" s="74">
        <f t="shared" si="10"/>
        <v>0</v>
      </c>
      <c r="I54" s="124"/>
      <c r="J54" s="124"/>
      <c r="K54" s="68">
        <f t="shared" si="11"/>
        <v>0</v>
      </c>
      <c r="L54" s="68">
        <f t="shared" si="12"/>
        <v>0</v>
      </c>
      <c r="M54" s="124"/>
      <c r="N54" s="69">
        <f t="shared" si="13"/>
        <v>0</v>
      </c>
      <c r="O54" s="107"/>
    </row>
    <row r="55" spans="1:15" ht="15.75" x14ac:dyDescent="0.25">
      <c r="B55" s="319" t="s">
        <v>160</v>
      </c>
      <c r="C55" s="320"/>
      <c r="D55" s="227">
        <v>542002</v>
      </c>
      <c r="E55" s="123"/>
      <c r="F55" s="124"/>
      <c r="G55" s="124"/>
      <c r="H55" s="74">
        <f t="shared" si="10"/>
        <v>0</v>
      </c>
      <c r="I55" s="124"/>
      <c r="J55" s="124"/>
      <c r="K55" s="68">
        <f t="shared" si="11"/>
        <v>0</v>
      </c>
      <c r="L55" s="68">
        <f t="shared" si="12"/>
        <v>0</v>
      </c>
      <c r="M55" s="124"/>
      <c r="N55" s="69">
        <f t="shared" si="13"/>
        <v>0</v>
      </c>
      <c r="O55" s="107"/>
    </row>
    <row r="56" spans="1:15" ht="15.75" x14ac:dyDescent="0.25">
      <c r="B56" s="319" t="s">
        <v>161</v>
      </c>
      <c r="C56" s="320"/>
      <c r="D56" s="227">
        <v>542003</v>
      </c>
      <c r="E56" s="123"/>
      <c r="F56" s="124"/>
      <c r="G56" s="124"/>
      <c r="H56" s="74">
        <f t="shared" si="10"/>
        <v>0</v>
      </c>
      <c r="I56" s="124"/>
      <c r="J56" s="124"/>
      <c r="K56" s="68">
        <f t="shared" si="11"/>
        <v>0</v>
      </c>
      <c r="L56" s="68">
        <f>+H56-K56</f>
        <v>0</v>
      </c>
      <c r="M56" s="124"/>
      <c r="N56" s="69">
        <f>+L56-M56</f>
        <v>0</v>
      </c>
      <c r="O56" s="107"/>
    </row>
    <row r="57" spans="1:15" ht="15.75" x14ac:dyDescent="0.25">
      <c r="B57" s="319" t="s">
        <v>162</v>
      </c>
      <c r="C57" s="320"/>
      <c r="D57" s="227">
        <v>542004</v>
      </c>
      <c r="E57" s="123"/>
      <c r="F57" s="124"/>
      <c r="G57" s="124"/>
      <c r="H57" s="74">
        <f t="shared" si="10"/>
        <v>0</v>
      </c>
      <c r="I57" s="124"/>
      <c r="J57" s="124"/>
      <c r="K57" s="68">
        <f t="shared" si="11"/>
        <v>0</v>
      </c>
      <c r="L57" s="68">
        <f t="shared" si="12"/>
        <v>0</v>
      </c>
      <c r="M57" s="124"/>
      <c r="N57" s="69">
        <f t="shared" si="13"/>
        <v>0</v>
      </c>
      <c r="O57" s="107"/>
    </row>
    <row r="58" spans="1:15" ht="15.75" x14ac:dyDescent="0.25">
      <c r="B58" s="319" t="s">
        <v>163</v>
      </c>
      <c r="C58" s="320"/>
      <c r="D58" s="227">
        <v>542005</v>
      </c>
      <c r="E58" s="123"/>
      <c r="F58" s="124"/>
      <c r="G58" s="124"/>
      <c r="H58" s="74">
        <f t="shared" si="10"/>
        <v>0</v>
      </c>
      <c r="I58" s="124"/>
      <c r="J58" s="124"/>
      <c r="K58" s="68">
        <f t="shared" si="11"/>
        <v>0</v>
      </c>
      <c r="L58" s="68">
        <f t="shared" si="12"/>
        <v>0</v>
      </c>
      <c r="M58" s="124"/>
      <c r="N58" s="69">
        <f t="shared" si="13"/>
        <v>0</v>
      </c>
      <c r="O58" s="107"/>
    </row>
    <row r="59" spans="1:15" ht="15.75" x14ac:dyDescent="0.25">
      <c r="B59" s="319" t="s">
        <v>164</v>
      </c>
      <c r="C59" s="320"/>
      <c r="D59" s="227">
        <v>542006</v>
      </c>
      <c r="E59" s="123"/>
      <c r="F59" s="124"/>
      <c r="G59" s="124"/>
      <c r="H59" s="74">
        <f t="shared" si="10"/>
        <v>0</v>
      </c>
      <c r="I59" s="124"/>
      <c r="J59" s="124"/>
      <c r="K59" s="68">
        <f t="shared" si="11"/>
        <v>0</v>
      </c>
      <c r="L59" s="68">
        <f t="shared" si="12"/>
        <v>0</v>
      </c>
      <c r="M59" s="124"/>
      <c r="N59" s="69">
        <f t="shared" si="13"/>
        <v>0</v>
      </c>
      <c r="O59" s="107"/>
    </row>
    <row r="60" spans="1:15" ht="15.75" x14ac:dyDescent="0.25">
      <c r="B60" s="319" t="s">
        <v>165</v>
      </c>
      <c r="C60" s="320"/>
      <c r="D60" s="227">
        <v>542007</v>
      </c>
      <c r="E60" s="123"/>
      <c r="F60" s="124"/>
      <c r="G60" s="124"/>
      <c r="H60" s="74">
        <f t="shared" si="10"/>
        <v>0</v>
      </c>
      <c r="I60" s="124"/>
      <c r="J60" s="124"/>
      <c r="K60" s="68">
        <f t="shared" si="11"/>
        <v>0</v>
      </c>
      <c r="L60" s="68">
        <f t="shared" si="12"/>
        <v>0</v>
      </c>
      <c r="M60" s="124"/>
      <c r="N60" s="69">
        <f t="shared" si="13"/>
        <v>0</v>
      </c>
      <c r="O60" s="107"/>
    </row>
    <row r="61" spans="1:15" ht="15.75" x14ac:dyDescent="0.25">
      <c r="B61" s="319" t="s">
        <v>166</v>
      </c>
      <c r="C61" s="320"/>
      <c r="D61" s="227">
        <v>542010</v>
      </c>
      <c r="E61" s="123"/>
      <c r="F61" s="124"/>
      <c r="G61" s="124"/>
      <c r="H61" s="74">
        <f t="shared" si="10"/>
        <v>0</v>
      </c>
      <c r="I61" s="124"/>
      <c r="J61" s="124"/>
      <c r="K61" s="68">
        <f t="shared" si="11"/>
        <v>0</v>
      </c>
      <c r="L61" s="68">
        <f t="shared" si="12"/>
        <v>0</v>
      </c>
      <c r="M61" s="124"/>
      <c r="N61" s="69">
        <f t="shared" si="13"/>
        <v>0</v>
      </c>
      <c r="O61" s="107"/>
    </row>
    <row r="62" spans="1:15" ht="15.75" x14ac:dyDescent="0.25">
      <c r="B62" s="319" t="s">
        <v>167</v>
      </c>
      <c r="C62" s="320"/>
      <c r="D62" s="227">
        <v>542020</v>
      </c>
      <c r="E62" s="123"/>
      <c r="F62" s="124"/>
      <c r="G62" s="124"/>
      <c r="H62" s="74">
        <f t="shared" si="10"/>
        <v>0</v>
      </c>
      <c r="I62" s="124"/>
      <c r="J62" s="124"/>
      <c r="K62" s="68">
        <f t="shared" si="11"/>
        <v>0</v>
      </c>
      <c r="L62" s="68">
        <f>+H62-K62</f>
        <v>0</v>
      </c>
      <c r="M62" s="124"/>
      <c r="N62" s="69">
        <f>+L62-M62</f>
        <v>0</v>
      </c>
      <c r="O62" s="107"/>
    </row>
    <row r="63" spans="1:15" ht="15.75" x14ac:dyDescent="0.25">
      <c r="B63" s="319" t="s">
        <v>168</v>
      </c>
      <c r="C63" s="320"/>
      <c r="D63" s="227">
        <v>542030</v>
      </c>
      <c r="E63" s="123"/>
      <c r="F63" s="124"/>
      <c r="G63" s="124"/>
      <c r="H63" s="74">
        <f t="shared" si="10"/>
        <v>0</v>
      </c>
      <c r="I63" s="124"/>
      <c r="J63" s="124"/>
      <c r="K63" s="68">
        <f t="shared" si="11"/>
        <v>0</v>
      </c>
      <c r="L63" s="68">
        <f t="shared" si="12"/>
        <v>0</v>
      </c>
      <c r="M63" s="124"/>
      <c r="N63" s="69">
        <f t="shared" si="13"/>
        <v>0</v>
      </c>
      <c r="O63" s="107"/>
    </row>
    <row r="64" spans="1:15" ht="15.75" x14ac:dyDescent="0.25">
      <c r="B64" s="319" t="s">
        <v>169</v>
      </c>
      <c r="C64" s="320"/>
      <c r="D64" s="227">
        <v>542100</v>
      </c>
      <c r="E64" s="123"/>
      <c r="F64" s="124"/>
      <c r="G64" s="124"/>
      <c r="H64" s="74">
        <f t="shared" si="10"/>
        <v>0</v>
      </c>
      <c r="I64" s="124"/>
      <c r="J64" s="124"/>
      <c r="K64" s="68">
        <f t="shared" si="11"/>
        <v>0</v>
      </c>
      <c r="L64" s="68">
        <f t="shared" si="12"/>
        <v>0</v>
      </c>
      <c r="M64" s="124"/>
      <c r="N64" s="69">
        <f t="shared" si="13"/>
        <v>0</v>
      </c>
      <c r="O64" s="107"/>
    </row>
    <row r="65" spans="2:15" ht="15.75" x14ac:dyDescent="0.25">
      <c r="B65" s="319" t="s">
        <v>170</v>
      </c>
      <c r="C65" s="320"/>
      <c r="D65" s="227">
        <v>542200</v>
      </c>
      <c r="E65" s="123"/>
      <c r="F65" s="124"/>
      <c r="G65" s="124"/>
      <c r="H65" s="74">
        <f t="shared" si="10"/>
        <v>0</v>
      </c>
      <c r="I65" s="124"/>
      <c r="J65" s="124"/>
      <c r="K65" s="68">
        <f t="shared" si="11"/>
        <v>0</v>
      </c>
      <c r="L65" s="68">
        <f t="shared" si="12"/>
        <v>0</v>
      </c>
      <c r="M65" s="124"/>
      <c r="N65" s="69">
        <f t="shared" si="13"/>
        <v>0</v>
      </c>
      <c r="O65" s="107"/>
    </row>
    <row r="66" spans="2:15" ht="15.75" x14ac:dyDescent="0.25">
      <c r="B66" s="319" t="s">
        <v>265</v>
      </c>
      <c r="C66" s="320"/>
      <c r="D66" s="227">
        <v>542300</v>
      </c>
      <c r="E66" s="123"/>
      <c r="F66" s="124"/>
      <c r="G66" s="124"/>
      <c r="H66" s="74">
        <f t="shared" si="10"/>
        <v>0</v>
      </c>
      <c r="I66" s="124"/>
      <c r="J66" s="124"/>
      <c r="K66" s="68">
        <f t="shared" si="11"/>
        <v>0</v>
      </c>
      <c r="L66" s="68">
        <f t="shared" si="12"/>
        <v>0</v>
      </c>
      <c r="M66" s="124"/>
      <c r="N66" s="69">
        <f t="shared" si="13"/>
        <v>0</v>
      </c>
      <c r="O66" s="107"/>
    </row>
    <row r="67" spans="2:15" ht="15.75" x14ac:dyDescent="0.25">
      <c r="B67" s="319" t="s">
        <v>266</v>
      </c>
      <c r="C67" s="320"/>
      <c r="D67" s="227">
        <v>542310</v>
      </c>
      <c r="E67" s="123"/>
      <c r="F67" s="124"/>
      <c r="G67" s="124"/>
      <c r="H67" s="74">
        <f t="shared" si="10"/>
        <v>0</v>
      </c>
      <c r="I67" s="124"/>
      <c r="J67" s="124"/>
      <c r="K67" s="68">
        <f t="shared" si="11"/>
        <v>0</v>
      </c>
      <c r="L67" s="68">
        <f t="shared" si="12"/>
        <v>0</v>
      </c>
      <c r="M67" s="124"/>
      <c r="N67" s="69">
        <f t="shared" si="13"/>
        <v>0</v>
      </c>
      <c r="O67" s="107"/>
    </row>
    <row r="68" spans="2:15" ht="15.75" x14ac:dyDescent="0.25">
      <c r="B68" s="319" t="s">
        <v>171</v>
      </c>
      <c r="C68" s="320"/>
      <c r="D68" s="227">
        <v>542400</v>
      </c>
      <c r="E68" s="123"/>
      <c r="F68" s="124"/>
      <c r="G68" s="124"/>
      <c r="H68" s="74">
        <f t="shared" si="10"/>
        <v>0</v>
      </c>
      <c r="I68" s="124"/>
      <c r="J68" s="124"/>
      <c r="K68" s="68">
        <f t="shared" si="11"/>
        <v>0</v>
      </c>
      <c r="L68" s="68">
        <f t="shared" si="12"/>
        <v>0</v>
      </c>
      <c r="M68" s="124"/>
      <c r="N68" s="69">
        <f t="shared" si="13"/>
        <v>0</v>
      </c>
      <c r="O68" s="107"/>
    </row>
    <row r="69" spans="2:15" ht="15.75" x14ac:dyDescent="0.25">
      <c r="B69" s="319" t="s">
        <v>172</v>
      </c>
      <c r="C69" s="320"/>
      <c r="D69" s="227">
        <v>542500</v>
      </c>
      <c r="E69" s="123"/>
      <c r="F69" s="124"/>
      <c r="G69" s="124"/>
      <c r="H69" s="74">
        <f t="shared" si="10"/>
        <v>0</v>
      </c>
      <c r="I69" s="124"/>
      <c r="J69" s="124"/>
      <c r="K69" s="68">
        <f t="shared" si="11"/>
        <v>0</v>
      </c>
      <c r="L69" s="68">
        <f t="shared" si="12"/>
        <v>0</v>
      </c>
      <c r="M69" s="124"/>
      <c r="N69" s="69">
        <f t="shared" si="13"/>
        <v>0</v>
      </c>
      <c r="O69" s="107"/>
    </row>
    <row r="70" spans="2:15" ht="15.75" x14ac:dyDescent="0.25">
      <c r="B70" s="319" t="s">
        <v>173</v>
      </c>
      <c r="C70" s="320"/>
      <c r="D70" s="227">
        <v>542600</v>
      </c>
      <c r="E70" s="123"/>
      <c r="F70" s="124"/>
      <c r="G70" s="124"/>
      <c r="H70" s="74">
        <f t="shared" si="10"/>
        <v>0</v>
      </c>
      <c r="I70" s="124"/>
      <c r="J70" s="124"/>
      <c r="K70" s="68">
        <f t="shared" si="11"/>
        <v>0</v>
      </c>
      <c r="L70" s="68">
        <f t="shared" si="12"/>
        <v>0</v>
      </c>
      <c r="M70" s="124"/>
      <c r="N70" s="69">
        <f t="shared" si="13"/>
        <v>0</v>
      </c>
      <c r="O70" s="107"/>
    </row>
    <row r="71" spans="2:15" ht="15.75" x14ac:dyDescent="0.25">
      <c r="B71" s="319" t="s">
        <v>174</v>
      </c>
      <c r="C71" s="320"/>
      <c r="D71" s="227">
        <v>542700</v>
      </c>
      <c r="E71" s="123"/>
      <c r="F71" s="124"/>
      <c r="G71" s="124"/>
      <c r="H71" s="74">
        <f t="shared" si="10"/>
        <v>0</v>
      </c>
      <c r="I71" s="124"/>
      <c r="J71" s="124"/>
      <c r="K71" s="68">
        <f t="shared" si="11"/>
        <v>0</v>
      </c>
      <c r="L71" s="68">
        <f t="shared" si="12"/>
        <v>0</v>
      </c>
      <c r="M71" s="124"/>
      <c r="N71" s="69">
        <f t="shared" si="13"/>
        <v>0</v>
      </c>
      <c r="O71" s="107"/>
    </row>
    <row r="72" spans="2:15" ht="15.75" x14ac:dyDescent="0.25">
      <c r="B72" s="319" t="s">
        <v>175</v>
      </c>
      <c r="C72" s="320"/>
      <c r="D72" s="227">
        <v>542800</v>
      </c>
      <c r="E72" s="123"/>
      <c r="F72" s="124"/>
      <c r="G72" s="124"/>
      <c r="H72" s="74">
        <f t="shared" si="10"/>
        <v>0</v>
      </c>
      <c r="I72" s="124"/>
      <c r="J72" s="124"/>
      <c r="K72" s="68">
        <f t="shared" si="11"/>
        <v>0</v>
      </c>
      <c r="L72" s="68">
        <f t="shared" si="12"/>
        <v>0</v>
      </c>
      <c r="M72" s="124"/>
      <c r="N72" s="69">
        <f t="shared" si="13"/>
        <v>0</v>
      </c>
      <c r="O72" s="107"/>
    </row>
    <row r="73" spans="2:15" ht="15.75" x14ac:dyDescent="0.25">
      <c r="B73" s="319" t="s">
        <v>176</v>
      </c>
      <c r="C73" s="320"/>
      <c r="D73" s="227">
        <v>542900</v>
      </c>
      <c r="E73" s="123"/>
      <c r="F73" s="124"/>
      <c r="G73" s="124"/>
      <c r="H73" s="74">
        <f t="shared" si="10"/>
        <v>0</v>
      </c>
      <c r="I73" s="124"/>
      <c r="J73" s="124"/>
      <c r="K73" s="68">
        <f t="shared" si="11"/>
        <v>0</v>
      </c>
      <c r="L73" s="68">
        <f t="shared" si="12"/>
        <v>0</v>
      </c>
      <c r="M73" s="124"/>
      <c r="N73" s="69">
        <f t="shared" si="13"/>
        <v>0</v>
      </c>
      <c r="O73" s="107"/>
    </row>
    <row r="74" spans="2:15" ht="15.75" x14ac:dyDescent="0.25">
      <c r="B74" s="319" t="s">
        <v>267</v>
      </c>
      <c r="C74" s="320"/>
      <c r="D74" s="227">
        <v>543000</v>
      </c>
      <c r="E74" s="123"/>
      <c r="F74" s="124"/>
      <c r="G74" s="124"/>
      <c r="H74" s="74">
        <f t="shared" si="10"/>
        <v>0</v>
      </c>
      <c r="I74" s="124"/>
      <c r="J74" s="124"/>
      <c r="K74" s="68">
        <f t="shared" si="11"/>
        <v>0</v>
      </c>
      <c r="L74" s="68">
        <f t="shared" si="12"/>
        <v>0</v>
      </c>
      <c r="M74" s="124"/>
      <c r="N74" s="69">
        <f t="shared" si="13"/>
        <v>0</v>
      </c>
      <c r="O74" s="107"/>
    </row>
    <row r="75" spans="2:15" ht="15.75" x14ac:dyDescent="0.25">
      <c r="B75" s="319" t="s">
        <v>268</v>
      </c>
      <c r="C75" s="320"/>
      <c r="D75" s="227">
        <v>543009</v>
      </c>
      <c r="E75" s="123"/>
      <c r="F75" s="124"/>
      <c r="G75" s="124"/>
      <c r="H75" s="74">
        <f t="shared" si="10"/>
        <v>0</v>
      </c>
      <c r="I75" s="124"/>
      <c r="J75" s="124"/>
      <c r="K75" s="68">
        <f t="shared" si="11"/>
        <v>0</v>
      </c>
      <c r="L75" s="68">
        <f t="shared" si="12"/>
        <v>0</v>
      </c>
      <c r="M75" s="124"/>
      <c r="N75" s="69">
        <f t="shared" si="13"/>
        <v>0</v>
      </c>
      <c r="O75" s="107"/>
    </row>
    <row r="76" spans="2:15" ht="15.75" x14ac:dyDescent="0.25">
      <c r="B76" s="319" t="s">
        <v>75</v>
      </c>
      <c r="C76" s="320"/>
      <c r="D76" s="227">
        <v>543100</v>
      </c>
      <c r="E76" s="123"/>
      <c r="F76" s="124"/>
      <c r="G76" s="124"/>
      <c r="H76" s="74">
        <f t="shared" si="10"/>
        <v>0</v>
      </c>
      <c r="I76" s="124"/>
      <c r="J76" s="124"/>
      <c r="K76" s="68">
        <v>0</v>
      </c>
      <c r="L76" s="68">
        <f t="shared" si="12"/>
        <v>0</v>
      </c>
      <c r="M76" s="124"/>
      <c r="N76" s="69">
        <f t="shared" si="13"/>
        <v>0</v>
      </c>
      <c r="O76" s="107"/>
    </row>
    <row r="77" spans="2:15" ht="15.75" x14ac:dyDescent="0.25">
      <c r="B77" s="319" t="s">
        <v>177</v>
      </c>
      <c r="C77" s="320"/>
      <c r="D77" s="227">
        <v>543200</v>
      </c>
      <c r="E77" s="123"/>
      <c r="F77" s="124"/>
      <c r="G77" s="124"/>
      <c r="H77" s="74">
        <f t="shared" si="10"/>
        <v>0</v>
      </c>
      <c r="I77" s="124"/>
      <c r="J77" s="124"/>
      <c r="K77" s="68">
        <f t="shared" ref="K77:K140" si="14">I77+J77</f>
        <v>0</v>
      </c>
      <c r="L77" s="68">
        <f t="shared" si="12"/>
        <v>0</v>
      </c>
      <c r="M77" s="124"/>
      <c r="N77" s="69">
        <f t="shared" si="13"/>
        <v>0</v>
      </c>
      <c r="O77" s="107"/>
    </row>
    <row r="78" spans="2:15" ht="15.75" x14ac:dyDescent="0.25">
      <c r="B78" s="319" t="s">
        <v>178</v>
      </c>
      <c r="C78" s="320"/>
      <c r="D78" s="227">
        <v>543300</v>
      </c>
      <c r="E78" s="123"/>
      <c r="F78" s="124"/>
      <c r="G78" s="124"/>
      <c r="H78" s="74">
        <f t="shared" si="10"/>
        <v>0</v>
      </c>
      <c r="I78" s="124"/>
      <c r="J78" s="124"/>
      <c r="K78" s="68">
        <f t="shared" si="14"/>
        <v>0</v>
      </c>
      <c r="L78" s="68">
        <f t="shared" si="12"/>
        <v>0</v>
      </c>
      <c r="M78" s="124"/>
      <c r="N78" s="69">
        <f t="shared" si="13"/>
        <v>0</v>
      </c>
      <c r="O78" s="107"/>
    </row>
    <row r="79" spans="2:15" ht="15.75" x14ac:dyDescent="0.25">
      <c r="B79" s="319" t="s">
        <v>179</v>
      </c>
      <c r="C79" s="320"/>
      <c r="D79" s="227">
        <v>543400</v>
      </c>
      <c r="E79" s="123"/>
      <c r="F79" s="124"/>
      <c r="G79" s="124"/>
      <c r="H79" s="74">
        <f t="shared" si="10"/>
        <v>0</v>
      </c>
      <c r="I79" s="124"/>
      <c r="J79" s="124"/>
      <c r="K79" s="68">
        <f t="shared" si="14"/>
        <v>0</v>
      </c>
      <c r="L79" s="68">
        <f t="shared" si="12"/>
        <v>0</v>
      </c>
      <c r="M79" s="124"/>
      <c r="N79" s="69">
        <f t="shared" si="13"/>
        <v>0</v>
      </c>
      <c r="O79" s="107"/>
    </row>
    <row r="80" spans="2:15" ht="15.75" x14ac:dyDescent="0.25">
      <c r="B80" s="319" t="s">
        <v>180</v>
      </c>
      <c r="C80" s="320"/>
      <c r="D80" s="227">
        <v>543500</v>
      </c>
      <c r="E80" s="123"/>
      <c r="F80" s="124"/>
      <c r="G80" s="124"/>
      <c r="H80" s="74">
        <f t="shared" si="10"/>
        <v>0</v>
      </c>
      <c r="I80" s="124"/>
      <c r="J80" s="124"/>
      <c r="K80" s="68">
        <f t="shared" si="14"/>
        <v>0</v>
      </c>
      <c r="L80" s="68">
        <f t="shared" si="12"/>
        <v>0</v>
      </c>
      <c r="M80" s="124"/>
      <c r="N80" s="69">
        <f t="shared" si="13"/>
        <v>0</v>
      </c>
      <c r="O80" s="107"/>
    </row>
    <row r="81" spans="2:15" ht="15.75" x14ac:dyDescent="0.25">
      <c r="B81" s="319" t="s">
        <v>181</v>
      </c>
      <c r="C81" s="320"/>
      <c r="D81" s="227">
        <v>543600</v>
      </c>
      <c r="E81" s="123"/>
      <c r="F81" s="124"/>
      <c r="G81" s="124"/>
      <c r="H81" s="74">
        <f t="shared" si="10"/>
        <v>0</v>
      </c>
      <c r="I81" s="124"/>
      <c r="J81" s="124"/>
      <c r="K81" s="68">
        <f t="shared" si="14"/>
        <v>0</v>
      </c>
      <c r="L81" s="68">
        <f t="shared" si="12"/>
        <v>0</v>
      </c>
      <c r="M81" s="124"/>
      <c r="N81" s="69">
        <f t="shared" si="13"/>
        <v>0</v>
      </c>
      <c r="O81" s="107"/>
    </row>
    <row r="82" spans="2:15" ht="15.75" x14ac:dyDescent="0.25">
      <c r="B82" s="319" t="s">
        <v>182</v>
      </c>
      <c r="C82" s="320"/>
      <c r="D82" s="227">
        <v>543700</v>
      </c>
      <c r="E82" s="123"/>
      <c r="F82" s="124"/>
      <c r="G82" s="124"/>
      <c r="H82" s="74">
        <f t="shared" si="10"/>
        <v>0</v>
      </c>
      <c r="I82" s="124"/>
      <c r="J82" s="124"/>
      <c r="K82" s="68">
        <f t="shared" si="14"/>
        <v>0</v>
      </c>
      <c r="L82" s="68">
        <f t="shared" si="12"/>
        <v>0</v>
      </c>
      <c r="M82" s="124"/>
      <c r="N82" s="69">
        <f t="shared" si="13"/>
        <v>0</v>
      </c>
      <c r="O82" s="107"/>
    </row>
    <row r="83" spans="2:15" ht="15.75" x14ac:dyDescent="0.25">
      <c r="B83" s="319" t="s">
        <v>183</v>
      </c>
      <c r="C83" s="320"/>
      <c r="D83" s="227">
        <v>543820</v>
      </c>
      <c r="E83" s="123"/>
      <c r="F83" s="124"/>
      <c r="G83" s="124"/>
      <c r="H83" s="74">
        <f t="shared" si="10"/>
        <v>0</v>
      </c>
      <c r="I83" s="124"/>
      <c r="J83" s="124"/>
      <c r="K83" s="68">
        <f t="shared" si="14"/>
        <v>0</v>
      </c>
      <c r="L83" s="68">
        <f>+H83-K83</f>
        <v>0</v>
      </c>
      <c r="M83" s="124"/>
      <c r="N83" s="69">
        <f>+L83-M83</f>
        <v>0</v>
      </c>
      <c r="O83" s="107"/>
    </row>
    <row r="84" spans="2:15" ht="15.75" x14ac:dyDescent="0.25">
      <c r="B84" s="319" t="s">
        <v>269</v>
      </c>
      <c r="C84" s="320"/>
      <c r="D84" s="227">
        <v>543830</v>
      </c>
      <c r="E84" s="123"/>
      <c r="F84" s="124"/>
      <c r="G84" s="124"/>
      <c r="H84" s="74">
        <f t="shared" si="10"/>
        <v>0</v>
      </c>
      <c r="I84" s="124"/>
      <c r="J84" s="124"/>
      <c r="K84" s="68">
        <f t="shared" si="14"/>
        <v>0</v>
      </c>
      <c r="L84" s="68">
        <f t="shared" si="12"/>
        <v>0</v>
      </c>
      <c r="M84" s="124"/>
      <c r="N84" s="69">
        <f t="shared" si="13"/>
        <v>0</v>
      </c>
      <c r="O84" s="107"/>
    </row>
    <row r="85" spans="2:15" ht="15.75" x14ac:dyDescent="0.25">
      <c r="B85" s="319" t="s">
        <v>54</v>
      </c>
      <c r="C85" s="320"/>
      <c r="D85" s="227">
        <v>543900</v>
      </c>
      <c r="E85" s="123"/>
      <c r="F85" s="124"/>
      <c r="G85" s="124"/>
      <c r="H85" s="74">
        <f t="shared" si="10"/>
        <v>0</v>
      </c>
      <c r="I85" s="124"/>
      <c r="J85" s="124"/>
      <c r="K85" s="68">
        <f t="shared" si="14"/>
        <v>0</v>
      </c>
      <c r="L85" s="68">
        <f>+H85-K85</f>
        <v>0</v>
      </c>
      <c r="M85" s="124"/>
      <c r="N85" s="69">
        <f>+L85-M85</f>
        <v>0</v>
      </c>
      <c r="O85" s="107"/>
    </row>
    <row r="86" spans="2:15" ht="15.75" x14ac:dyDescent="0.25">
      <c r="B86" s="319" t="s">
        <v>184</v>
      </c>
      <c r="C86" s="320"/>
      <c r="D86" s="227">
        <v>544000</v>
      </c>
      <c r="E86" s="123"/>
      <c r="F86" s="124"/>
      <c r="G86" s="124"/>
      <c r="H86" s="74">
        <f t="shared" si="10"/>
        <v>0</v>
      </c>
      <c r="I86" s="124"/>
      <c r="J86" s="124"/>
      <c r="K86" s="68">
        <f t="shared" si="14"/>
        <v>0</v>
      </c>
      <c r="L86" s="68">
        <f t="shared" si="12"/>
        <v>0</v>
      </c>
      <c r="M86" s="124"/>
      <c r="N86" s="69">
        <f t="shared" si="13"/>
        <v>0</v>
      </c>
      <c r="O86" s="107"/>
    </row>
    <row r="87" spans="2:15" ht="15.75" x14ac:dyDescent="0.25">
      <c r="B87" s="319" t="s">
        <v>185</v>
      </c>
      <c r="C87" s="320"/>
      <c r="D87" s="227">
        <v>544100</v>
      </c>
      <c r="E87" s="123"/>
      <c r="F87" s="124"/>
      <c r="G87" s="124"/>
      <c r="H87" s="74">
        <f t="shared" si="10"/>
        <v>0</v>
      </c>
      <c r="I87" s="124"/>
      <c r="J87" s="124"/>
      <c r="K87" s="68">
        <f t="shared" si="14"/>
        <v>0</v>
      </c>
      <c r="L87" s="68">
        <f>+H87-K87</f>
        <v>0</v>
      </c>
      <c r="M87" s="124"/>
      <c r="N87" s="69">
        <f>+L87-M87</f>
        <v>0</v>
      </c>
      <c r="O87" s="107"/>
    </row>
    <row r="88" spans="2:15" ht="15.75" x14ac:dyDescent="0.25">
      <c r="B88" s="319" t="s">
        <v>186</v>
      </c>
      <c r="C88" s="320"/>
      <c r="D88" s="227">
        <v>544200</v>
      </c>
      <c r="E88" s="123"/>
      <c r="F88" s="124"/>
      <c r="G88" s="124"/>
      <c r="H88" s="74">
        <f t="shared" si="10"/>
        <v>0</v>
      </c>
      <c r="I88" s="124"/>
      <c r="J88" s="124"/>
      <c r="K88" s="68">
        <f t="shared" si="14"/>
        <v>0</v>
      </c>
      <c r="L88" s="68">
        <f t="shared" si="12"/>
        <v>0</v>
      </c>
      <c r="M88" s="124"/>
      <c r="N88" s="69">
        <f t="shared" si="13"/>
        <v>0</v>
      </c>
      <c r="O88" s="107"/>
    </row>
    <row r="89" spans="2:15" ht="15.75" x14ac:dyDescent="0.25">
      <c r="B89" s="319" t="s">
        <v>187</v>
      </c>
      <c r="C89" s="320"/>
      <c r="D89" s="227">
        <v>544300</v>
      </c>
      <c r="E89" s="123"/>
      <c r="F89" s="124"/>
      <c r="G89" s="124"/>
      <c r="H89" s="74">
        <f t="shared" si="10"/>
        <v>0</v>
      </c>
      <c r="I89" s="124"/>
      <c r="J89" s="124"/>
      <c r="K89" s="68">
        <f t="shared" si="14"/>
        <v>0</v>
      </c>
      <c r="L89" s="68">
        <f t="shared" si="12"/>
        <v>0</v>
      </c>
      <c r="M89" s="124"/>
      <c r="N89" s="69">
        <f t="shared" si="13"/>
        <v>0</v>
      </c>
      <c r="O89" s="107"/>
    </row>
    <row r="90" spans="2:15" ht="15.75" x14ac:dyDescent="0.25">
      <c r="B90" s="319" t="s">
        <v>188</v>
      </c>
      <c r="C90" s="320"/>
      <c r="D90" s="227">
        <v>544400</v>
      </c>
      <c r="E90" s="123"/>
      <c r="F90" s="124"/>
      <c r="G90" s="124"/>
      <c r="H90" s="74">
        <f t="shared" si="10"/>
        <v>0</v>
      </c>
      <c r="I90" s="124"/>
      <c r="J90" s="124"/>
      <c r="K90" s="68">
        <f t="shared" si="14"/>
        <v>0</v>
      </c>
      <c r="L90" s="68">
        <f t="shared" si="12"/>
        <v>0</v>
      </c>
      <c r="M90" s="124"/>
      <c r="N90" s="69">
        <f t="shared" si="13"/>
        <v>0</v>
      </c>
      <c r="O90" s="107"/>
    </row>
    <row r="91" spans="2:15" ht="15.75" x14ac:dyDescent="0.25">
      <c r="B91" s="319" t="s">
        <v>189</v>
      </c>
      <c r="C91" s="320"/>
      <c r="D91" s="227">
        <v>544500</v>
      </c>
      <c r="E91" s="123"/>
      <c r="F91" s="124"/>
      <c r="G91" s="124"/>
      <c r="H91" s="74">
        <f t="shared" si="10"/>
        <v>0</v>
      </c>
      <c r="I91" s="124"/>
      <c r="J91" s="124"/>
      <c r="K91" s="68">
        <f t="shared" si="14"/>
        <v>0</v>
      </c>
      <c r="L91" s="68">
        <f>+H91-K91</f>
        <v>0</v>
      </c>
      <c r="M91" s="124"/>
      <c r="N91" s="69">
        <f>+L91-M91</f>
        <v>0</v>
      </c>
      <c r="O91" s="107"/>
    </row>
    <row r="92" spans="2:15" ht="15.75" x14ac:dyDescent="0.25">
      <c r="B92" s="319" t="s">
        <v>190</v>
      </c>
      <c r="C92" s="320"/>
      <c r="D92" s="227">
        <v>544600</v>
      </c>
      <c r="E92" s="123"/>
      <c r="F92" s="124"/>
      <c r="G92" s="124"/>
      <c r="H92" s="74">
        <f t="shared" si="10"/>
        <v>0</v>
      </c>
      <c r="I92" s="124"/>
      <c r="J92" s="124"/>
      <c r="K92" s="68">
        <f t="shared" si="14"/>
        <v>0</v>
      </c>
      <c r="L92" s="68">
        <f>+H92-K92</f>
        <v>0</v>
      </c>
      <c r="M92" s="124"/>
      <c r="N92" s="69">
        <f>+L92-M92</f>
        <v>0</v>
      </c>
      <c r="O92" s="107"/>
    </row>
    <row r="93" spans="2:15" ht="15.75" x14ac:dyDescent="0.25">
      <c r="B93" s="319" t="s">
        <v>191</v>
      </c>
      <c r="C93" s="320"/>
      <c r="D93" s="227">
        <v>544700</v>
      </c>
      <c r="E93" s="123"/>
      <c r="F93" s="124"/>
      <c r="G93" s="124"/>
      <c r="H93" s="74">
        <f t="shared" si="10"/>
        <v>0</v>
      </c>
      <c r="I93" s="124"/>
      <c r="J93" s="124"/>
      <c r="K93" s="68">
        <f t="shared" si="14"/>
        <v>0</v>
      </c>
      <c r="L93" s="68">
        <f>+H93-K93</f>
        <v>0</v>
      </c>
      <c r="M93" s="124"/>
      <c r="N93" s="69">
        <f>+L93-M93</f>
        <v>0</v>
      </c>
      <c r="O93" s="107"/>
    </row>
    <row r="94" spans="2:15" ht="15.75" x14ac:dyDescent="0.25">
      <c r="B94" s="319" t="s">
        <v>192</v>
      </c>
      <c r="C94" s="320"/>
      <c r="D94" s="227">
        <v>544800</v>
      </c>
      <c r="E94" s="123"/>
      <c r="F94" s="124"/>
      <c r="G94" s="124"/>
      <c r="H94" s="74">
        <f t="shared" si="10"/>
        <v>0</v>
      </c>
      <c r="I94" s="124"/>
      <c r="J94" s="124"/>
      <c r="K94" s="68">
        <f t="shared" si="14"/>
        <v>0</v>
      </c>
      <c r="L94" s="68">
        <f>+H94-K94</f>
        <v>0</v>
      </c>
      <c r="M94" s="124"/>
      <c r="N94" s="69">
        <f>+L94-M94</f>
        <v>0</v>
      </c>
      <c r="O94" s="107"/>
    </row>
    <row r="95" spans="2:15" ht="15.75" x14ac:dyDescent="0.25">
      <c r="B95" s="319" t="s">
        <v>193</v>
      </c>
      <c r="C95" s="320"/>
      <c r="D95" s="227">
        <v>544900</v>
      </c>
      <c r="E95" s="123"/>
      <c r="F95" s="124"/>
      <c r="G95" s="124"/>
      <c r="H95" s="74">
        <f t="shared" si="10"/>
        <v>0</v>
      </c>
      <c r="I95" s="124"/>
      <c r="J95" s="124"/>
      <c r="K95" s="68">
        <f t="shared" si="14"/>
        <v>0</v>
      </c>
      <c r="L95" s="68">
        <f>+H95-K95</f>
        <v>0</v>
      </c>
      <c r="M95" s="124"/>
      <c r="N95" s="69">
        <f>+L95-M95</f>
        <v>0</v>
      </c>
      <c r="O95" s="107"/>
    </row>
    <row r="96" spans="2:15" ht="15.75" x14ac:dyDescent="0.25">
      <c r="B96" s="319" t="s">
        <v>37</v>
      </c>
      <c r="C96" s="320"/>
      <c r="D96" s="227">
        <v>545600</v>
      </c>
      <c r="E96" s="123"/>
      <c r="F96" s="124"/>
      <c r="G96" s="124"/>
      <c r="H96" s="74">
        <f t="shared" si="10"/>
        <v>0</v>
      </c>
      <c r="I96" s="124"/>
      <c r="J96" s="124"/>
      <c r="K96" s="68">
        <f t="shared" si="14"/>
        <v>0</v>
      </c>
      <c r="L96" s="68">
        <f t="shared" si="12"/>
        <v>0</v>
      </c>
      <c r="M96" s="124"/>
      <c r="N96" s="69">
        <f t="shared" si="13"/>
        <v>0</v>
      </c>
      <c r="O96" s="21"/>
    </row>
    <row r="97" spans="2:15" ht="15.75" x14ac:dyDescent="0.25">
      <c r="B97" s="319" t="s">
        <v>194</v>
      </c>
      <c r="C97" s="320"/>
      <c r="D97" s="227">
        <v>545609</v>
      </c>
      <c r="E97" s="123"/>
      <c r="F97" s="124"/>
      <c r="G97" s="124"/>
      <c r="H97" s="74">
        <f t="shared" si="10"/>
        <v>0</v>
      </c>
      <c r="I97" s="124"/>
      <c r="J97" s="124"/>
      <c r="K97" s="68">
        <f t="shared" si="14"/>
        <v>0</v>
      </c>
      <c r="L97" s="68">
        <f t="shared" si="12"/>
        <v>0</v>
      </c>
      <c r="M97" s="124"/>
      <c r="N97" s="69">
        <f t="shared" si="13"/>
        <v>0</v>
      </c>
      <c r="O97" s="107"/>
    </row>
    <row r="98" spans="2:15" ht="15.75" x14ac:dyDescent="0.25">
      <c r="B98" s="319" t="s">
        <v>195</v>
      </c>
      <c r="C98" s="320"/>
      <c r="D98" s="227">
        <v>545700</v>
      </c>
      <c r="E98" s="123"/>
      <c r="F98" s="124"/>
      <c r="G98" s="124"/>
      <c r="H98" s="74">
        <f t="shared" si="10"/>
        <v>0</v>
      </c>
      <c r="I98" s="124"/>
      <c r="J98" s="124"/>
      <c r="K98" s="68">
        <f t="shared" si="14"/>
        <v>0</v>
      </c>
      <c r="L98" s="68">
        <f t="shared" si="12"/>
        <v>0</v>
      </c>
      <c r="M98" s="124"/>
      <c r="N98" s="69">
        <f t="shared" si="13"/>
        <v>0</v>
      </c>
      <c r="O98" s="107"/>
    </row>
    <row r="99" spans="2:15" ht="15.75" x14ac:dyDescent="0.25">
      <c r="B99" s="319" t="s">
        <v>196</v>
      </c>
      <c r="C99" s="320"/>
      <c r="D99" s="227">
        <v>545710</v>
      </c>
      <c r="E99" s="123"/>
      <c r="F99" s="124"/>
      <c r="G99" s="124"/>
      <c r="H99" s="74">
        <f t="shared" si="10"/>
        <v>0</v>
      </c>
      <c r="I99" s="124"/>
      <c r="J99" s="124"/>
      <c r="K99" s="68">
        <f t="shared" si="14"/>
        <v>0</v>
      </c>
      <c r="L99" s="68">
        <f>+H99-K99</f>
        <v>0</v>
      </c>
      <c r="M99" s="124"/>
      <c r="N99" s="69">
        <f>+L99-M99</f>
        <v>0</v>
      </c>
      <c r="O99" s="107"/>
    </row>
    <row r="100" spans="2:15" ht="15.75" x14ac:dyDescent="0.25">
      <c r="B100" s="319" t="s">
        <v>197</v>
      </c>
      <c r="C100" s="320"/>
      <c r="D100" s="227">
        <v>545800</v>
      </c>
      <c r="E100" s="123"/>
      <c r="F100" s="124"/>
      <c r="G100" s="124"/>
      <c r="H100" s="74">
        <f t="shared" si="10"/>
        <v>0</v>
      </c>
      <c r="I100" s="124"/>
      <c r="J100" s="124"/>
      <c r="K100" s="68">
        <f t="shared" si="14"/>
        <v>0</v>
      </c>
      <c r="L100" s="68">
        <f t="shared" si="12"/>
        <v>0</v>
      </c>
      <c r="M100" s="124"/>
      <c r="N100" s="69">
        <f t="shared" si="13"/>
        <v>0</v>
      </c>
      <c r="O100" s="107"/>
    </row>
    <row r="101" spans="2:15" ht="15.75" x14ac:dyDescent="0.25">
      <c r="B101" s="319" t="s">
        <v>198</v>
      </c>
      <c r="C101" s="320"/>
      <c r="D101" s="227">
        <v>545810</v>
      </c>
      <c r="E101" s="123"/>
      <c r="F101" s="124"/>
      <c r="G101" s="124"/>
      <c r="H101" s="74">
        <f t="shared" si="10"/>
        <v>0</v>
      </c>
      <c r="I101" s="124"/>
      <c r="J101" s="124"/>
      <c r="K101" s="68">
        <f t="shared" si="14"/>
        <v>0</v>
      </c>
      <c r="L101" s="68">
        <f t="shared" si="12"/>
        <v>0</v>
      </c>
      <c r="M101" s="124"/>
      <c r="N101" s="69">
        <f t="shared" si="13"/>
        <v>0</v>
      </c>
      <c r="O101" s="107"/>
    </row>
    <row r="102" spans="2:15" ht="15.75" x14ac:dyDescent="0.25">
      <c r="B102" s="319" t="s">
        <v>199</v>
      </c>
      <c r="C102" s="320"/>
      <c r="D102" s="227">
        <v>545900</v>
      </c>
      <c r="E102" s="123"/>
      <c r="F102" s="124"/>
      <c r="G102" s="124"/>
      <c r="H102" s="74">
        <f t="shared" si="10"/>
        <v>0</v>
      </c>
      <c r="I102" s="124"/>
      <c r="J102" s="124"/>
      <c r="K102" s="68">
        <f t="shared" si="14"/>
        <v>0</v>
      </c>
      <c r="L102" s="68">
        <f t="shared" si="12"/>
        <v>0</v>
      </c>
      <c r="M102" s="124"/>
      <c r="N102" s="69">
        <f t="shared" si="13"/>
        <v>0</v>
      </c>
      <c r="O102" s="107"/>
    </row>
    <row r="103" spans="2:15" ht="15.75" x14ac:dyDescent="0.25">
      <c r="B103" s="319" t="s">
        <v>270</v>
      </c>
      <c r="C103" s="320"/>
      <c r="D103" s="227">
        <v>545909</v>
      </c>
      <c r="E103" s="123"/>
      <c r="F103" s="124"/>
      <c r="G103" s="124"/>
      <c r="H103" s="74">
        <f t="shared" si="10"/>
        <v>0</v>
      </c>
      <c r="I103" s="124"/>
      <c r="J103" s="125"/>
      <c r="K103" s="68">
        <f t="shared" si="14"/>
        <v>0</v>
      </c>
      <c r="L103" s="68">
        <f t="shared" si="12"/>
        <v>0</v>
      </c>
      <c r="M103" s="125"/>
      <c r="N103" s="69">
        <f t="shared" si="13"/>
        <v>0</v>
      </c>
      <c r="O103" s="107"/>
    </row>
    <row r="104" spans="2:15" ht="15.75" x14ac:dyDescent="0.25">
      <c r="B104" s="319" t="s">
        <v>200</v>
      </c>
      <c r="C104" s="320"/>
      <c r="D104" s="227">
        <v>546000</v>
      </c>
      <c r="E104" s="123"/>
      <c r="F104" s="124"/>
      <c r="G104" s="124"/>
      <c r="H104" s="74">
        <f t="shared" si="10"/>
        <v>0</v>
      </c>
      <c r="I104" s="124"/>
      <c r="J104" s="124"/>
      <c r="K104" s="68">
        <f t="shared" si="14"/>
        <v>0</v>
      </c>
      <c r="L104" s="68">
        <f t="shared" si="12"/>
        <v>0</v>
      </c>
      <c r="M104" s="124"/>
      <c r="N104" s="69">
        <f t="shared" si="13"/>
        <v>0</v>
      </c>
      <c r="O104" s="107"/>
    </row>
    <row r="105" spans="2:15" ht="15.75" x14ac:dyDescent="0.25">
      <c r="B105" s="319" t="s">
        <v>76</v>
      </c>
      <c r="C105" s="320"/>
      <c r="D105" s="227">
        <v>546100</v>
      </c>
      <c r="E105" s="123"/>
      <c r="F105" s="124"/>
      <c r="G105" s="124"/>
      <c r="H105" s="74">
        <f t="shared" si="10"/>
        <v>0</v>
      </c>
      <c r="I105" s="124"/>
      <c r="J105" s="124"/>
      <c r="K105" s="68">
        <f t="shared" si="14"/>
        <v>0</v>
      </c>
      <c r="L105" s="68">
        <f t="shared" si="12"/>
        <v>0</v>
      </c>
      <c r="M105" s="124"/>
      <c r="N105" s="69">
        <f t="shared" si="13"/>
        <v>0</v>
      </c>
      <c r="O105" s="107"/>
    </row>
    <row r="106" spans="2:15" ht="15.75" x14ac:dyDescent="0.25">
      <c r="B106" s="319" t="s">
        <v>271</v>
      </c>
      <c r="C106" s="320"/>
      <c r="D106" s="227">
        <v>546109</v>
      </c>
      <c r="E106" s="123"/>
      <c r="F106" s="124"/>
      <c r="G106" s="124"/>
      <c r="H106" s="74">
        <f t="shared" si="10"/>
        <v>0</v>
      </c>
      <c r="I106" s="124"/>
      <c r="J106" s="124"/>
      <c r="K106" s="68">
        <f t="shared" si="14"/>
        <v>0</v>
      </c>
      <c r="L106" s="68">
        <f t="shared" si="12"/>
        <v>0</v>
      </c>
      <c r="M106" s="124"/>
      <c r="N106" s="69">
        <f t="shared" si="13"/>
        <v>0</v>
      </c>
      <c r="O106" s="107"/>
    </row>
    <row r="107" spans="2:15" ht="15.75" x14ac:dyDescent="0.25">
      <c r="B107" s="319" t="s">
        <v>201</v>
      </c>
      <c r="C107" s="320"/>
      <c r="D107" s="227">
        <v>546200</v>
      </c>
      <c r="E107" s="123"/>
      <c r="F107" s="124"/>
      <c r="G107" s="124"/>
      <c r="H107" s="74">
        <f t="shared" si="10"/>
        <v>0</v>
      </c>
      <c r="I107" s="124"/>
      <c r="J107" s="124"/>
      <c r="K107" s="68">
        <f t="shared" si="14"/>
        <v>0</v>
      </c>
      <c r="L107" s="68">
        <f t="shared" si="12"/>
        <v>0</v>
      </c>
      <c r="M107" s="124"/>
      <c r="N107" s="69">
        <f t="shared" si="13"/>
        <v>0</v>
      </c>
      <c r="O107" s="107"/>
    </row>
    <row r="108" spans="2:15" ht="15.75" x14ac:dyDescent="0.25">
      <c r="B108" s="319" t="s">
        <v>38</v>
      </c>
      <c r="C108" s="320"/>
      <c r="D108" s="227">
        <v>546300</v>
      </c>
      <c r="E108" s="123"/>
      <c r="F108" s="124"/>
      <c r="G108" s="124"/>
      <c r="H108" s="74">
        <f t="shared" si="10"/>
        <v>0</v>
      </c>
      <c r="I108" s="124"/>
      <c r="J108" s="124"/>
      <c r="K108" s="68">
        <f t="shared" si="14"/>
        <v>0</v>
      </c>
      <c r="L108" s="68">
        <f t="shared" si="12"/>
        <v>0</v>
      </c>
      <c r="M108" s="124"/>
      <c r="N108" s="69">
        <f t="shared" si="13"/>
        <v>0</v>
      </c>
      <c r="O108" s="107"/>
    </row>
    <row r="109" spans="2:15" ht="15.75" x14ac:dyDescent="0.25">
      <c r="B109" s="319" t="s">
        <v>202</v>
      </c>
      <c r="C109" s="320"/>
      <c r="D109" s="227">
        <v>546310</v>
      </c>
      <c r="E109" s="123"/>
      <c r="F109" s="124"/>
      <c r="G109" s="124"/>
      <c r="H109" s="74">
        <f t="shared" si="10"/>
        <v>0</v>
      </c>
      <c r="I109" s="124"/>
      <c r="J109" s="124"/>
      <c r="K109" s="68">
        <f t="shared" si="14"/>
        <v>0</v>
      </c>
      <c r="L109" s="68">
        <f t="shared" si="12"/>
        <v>0</v>
      </c>
      <c r="M109" s="124"/>
      <c r="N109" s="69">
        <f t="shared" si="13"/>
        <v>0</v>
      </c>
      <c r="O109" s="107"/>
    </row>
    <row r="110" spans="2:15" ht="15.75" x14ac:dyDescent="0.25">
      <c r="B110" s="319" t="s">
        <v>203</v>
      </c>
      <c r="C110" s="320"/>
      <c r="D110" s="227">
        <v>546320</v>
      </c>
      <c r="E110" s="123"/>
      <c r="F110" s="124"/>
      <c r="G110" s="124"/>
      <c r="H110" s="74">
        <f t="shared" si="10"/>
        <v>0</v>
      </c>
      <c r="I110" s="124"/>
      <c r="J110" s="124"/>
      <c r="K110" s="68">
        <f t="shared" si="14"/>
        <v>0</v>
      </c>
      <c r="L110" s="68">
        <f t="shared" si="12"/>
        <v>0</v>
      </c>
      <c r="M110" s="124"/>
      <c r="N110" s="69">
        <f t="shared" si="13"/>
        <v>0</v>
      </c>
      <c r="O110" s="107"/>
    </row>
    <row r="111" spans="2:15" ht="15.75" x14ac:dyDescent="0.25">
      <c r="B111" s="319" t="s">
        <v>204</v>
      </c>
      <c r="C111" s="320"/>
      <c r="D111" s="227">
        <v>546330</v>
      </c>
      <c r="E111" s="123"/>
      <c r="F111" s="124"/>
      <c r="G111" s="124"/>
      <c r="H111" s="74">
        <f t="shared" si="10"/>
        <v>0</v>
      </c>
      <c r="I111" s="124"/>
      <c r="J111" s="124"/>
      <c r="K111" s="68">
        <f t="shared" si="14"/>
        <v>0</v>
      </c>
      <c r="L111" s="68">
        <f>+H111-K111</f>
        <v>0</v>
      </c>
      <c r="M111" s="124"/>
      <c r="N111" s="69">
        <f>+L111-M111</f>
        <v>0</v>
      </c>
      <c r="O111" s="107"/>
    </row>
    <row r="112" spans="2:15" ht="15.75" x14ac:dyDescent="0.25">
      <c r="B112" s="319" t="s">
        <v>205</v>
      </c>
      <c r="C112" s="320"/>
      <c r="D112" s="227">
        <v>546340</v>
      </c>
      <c r="E112" s="123"/>
      <c r="F112" s="124"/>
      <c r="G112" s="124"/>
      <c r="H112" s="74">
        <f t="shared" si="10"/>
        <v>0</v>
      </c>
      <c r="I112" s="124"/>
      <c r="J112" s="124"/>
      <c r="K112" s="68">
        <f t="shared" si="14"/>
        <v>0</v>
      </c>
      <c r="L112" s="68">
        <f t="shared" si="12"/>
        <v>0</v>
      </c>
      <c r="M112" s="124"/>
      <c r="N112" s="69">
        <f t="shared" si="13"/>
        <v>0</v>
      </c>
      <c r="O112" s="107"/>
    </row>
    <row r="113" spans="2:15" ht="15.75" x14ac:dyDescent="0.25">
      <c r="B113" s="319" t="s">
        <v>206</v>
      </c>
      <c r="C113" s="320"/>
      <c r="D113" s="227">
        <v>546350</v>
      </c>
      <c r="E113" s="123"/>
      <c r="F113" s="124"/>
      <c r="G113" s="124"/>
      <c r="H113" s="74">
        <f t="shared" si="10"/>
        <v>0</v>
      </c>
      <c r="I113" s="124"/>
      <c r="J113" s="124"/>
      <c r="K113" s="68">
        <f t="shared" si="14"/>
        <v>0</v>
      </c>
      <c r="L113" s="68">
        <f t="shared" si="12"/>
        <v>0</v>
      </c>
      <c r="M113" s="124"/>
      <c r="N113" s="69">
        <f t="shared" si="13"/>
        <v>0</v>
      </c>
      <c r="O113" s="107"/>
    </row>
    <row r="114" spans="2:15" ht="15.75" x14ac:dyDescent="0.25">
      <c r="B114" s="319" t="s">
        <v>207</v>
      </c>
      <c r="C114" s="320"/>
      <c r="D114" s="227">
        <v>546400</v>
      </c>
      <c r="E114" s="123"/>
      <c r="F114" s="124"/>
      <c r="G114" s="124"/>
      <c r="H114" s="74">
        <f t="shared" si="10"/>
        <v>0</v>
      </c>
      <c r="I114" s="124"/>
      <c r="J114" s="124"/>
      <c r="K114" s="68">
        <f t="shared" si="14"/>
        <v>0</v>
      </c>
      <c r="L114" s="68">
        <f t="shared" si="12"/>
        <v>0</v>
      </c>
      <c r="M114" s="124"/>
      <c r="N114" s="69">
        <f t="shared" si="13"/>
        <v>0</v>
      </c>
      <c r="O114" s="107"/>
    </row>
    <row r="115" spans="2:15" ht="15.75" x14ac:dyDescent="0.25">
      <c r="B115" s="319" t="s">
        <v>208</v>
      </c>
      <c r="C115" s="320"/>
      <c r="D115" s="227">
        <v>546409</v>
      </c>
      <c r="E115" s="123"/>
      <c r="F115" s="124"/>
      <c r="G115" s="124"/>
      <c r="H115" s="74">
        <f t="shared" si="10"/>
        <v>0</v>
      </c>
      <c r="I115" s="124"/>
      <c r="J115" s="124"/>
      <c r="K115" s="68">
        <f t="shared" si="14"/>
        <v>0</v>
      </c>
      <c r="L115" s="68">
        <f t="shared" si="12"/>
        <v>0</v>
      </c>
      <c r="M115" s="124"/>
      <c r="N115" s="69">
        <f t="shared" si="13"/>
        <v>0</v>
      </c>
      <c r="O115" s="107"/>
    </row>
    <row r="116" spans="2:15" ht="15.75" x14ac:dyDescent="0.25">
      <c r="B116" s="319" t="s">
        <v>209</v>
      </c>
      <c r="C116" s="320"/>
      <c r="D116" s="227">
        <v>546500</v>
      </c>
      <c r="E116" s="123"/>
      <c r="F116" s="124"/>
      <c r="G116" s="124"/>
      <c r="H116" s="74">
        <f t="shared" si="10"/>
        <v>0</v>
      </c>
      <c r="I116" s="124"/>
      <c r="J116" s="124"/>
      <c r="K116" s="68">
        <f t="shared" si="14"/>
        <v>0</v>
      </c>
      <c r="L116" s="68">
        <f>+H116-K116</f>
        <v>0</v>
      </c>
      <c r="M116" s="124"/>
      <c r="N116" s="69">
        <f>+L116-M116</f>
        <v>0</v>
      </c>
      <c r="O116" s="107"/>
    </row>
    <row r="117" spans="2:15" ht="15.75" x14ac:dyDescent="0.25">
      <c r="B117" s="319" t="s">
        <v>55</v>
      </c>
      <c r="C117" s="320"/>
      <c r="D117" s="227">
        <v>546600</v>
      </c>
      <c r="E117" s="123"/>
      <c r="F117" s="124"/>
      <c r="G117" s="124"/>
      <c r="H117" s="74">
        <f t="shared" ref="H117:H169" si="15">SUM(F117:G117)</f>
        <v>0</v>
      </c>
      <c r="I117" s="124"/>
      <c r="J117" s="124"/>
      <c r="K117" s="68">
        <f t="shared" si="14"/>
        <v>0</v>
      </c>
      <c r="L117" s="68">
        <f t="shared" si="12"/>
        <v>0</v>
      </c>
      <c r="M117" s="124"/>
      <c r="N117" s="69">
        <f t="shared" si="13"/>
        <v>0</v>
      </c>
      <c r="O117" s="107"/>
    </row>
    <row r="118" spans="2:15" ht="15.75" x14ac:dyDescent="0.25">
      <c r="B118" s="319" t="s">
        <v>102</v>
      </c>
      <c r="C118" s="320"/>
      <c r="D118" s="227">
        <v>546610</v>
      </c>
      <c r="E118" s="123"/>
      <c r="F118" s="124"/>
      <c r="G118" s="124"/>
      <c r="H118" s="74">
        <f t="shared" si="15"/>
        <v>0</v>
      </c>
      <c r="I118" s="124"/>
      <c r="J118" s="124"/>
      <c r="K118" s="68">
        <f t="shared" si="14"/>
        <v>0</v>
      </c>
      <c r="L118" s="68">
        <f t="shared" si="12"/>
        <v>0</v>
      </c>
      <c r="M118" s="124"/>
      <c r="N118" s="69">
        <f t="shared" si="13"/>
        <v>0</v>
      </c>
      <c r="O118" s="107"/>
    </row>
    <row r="119" spans="2:15" ht="15.75" x14ac:dyDescent="0.25">
      <c r="B119" s="319" t="s">
        <v>272</v>
      </c>
      <c r="C119" s="320"/>
      <c r="D119" s="227">
        <v>546700</v>
      </c>
      <c r="E119" s="123"/>
      <c r="F119" s="124"/>
      <c r="G119" s="124"/>
      <c r="H119" s="74">
        <f t="shared" si="15"/>
        <v>0</v>
      </c>
      <c r="I119" s="124"/>
      <c r="J119" s="124"/>
      <c r="K119" s="68">
        <f t="shared" si="14"/>
        <v>0</v>
      </c>
      <c r="L119" s="68">
        <f t="shared" si="12"/>
        <v>0</v>
      </c>
      <c r="M119" s="124"/>
      <c r="N119" s="69">
        <f t="shared" si="13"/>
        <v>0</v>
      </c>
      <c r="O119" s="107"/>
    </row>
    <row r="120" spans="2:15" ht="15.75" x14ac:dyDescent="0.25">
      <c r="B120" s="319" t="s">
        <v>210</v>
      </c>
      <c r="C120" s="320"/>
      <c r="D120" s="227">
        <v>546709</v>
      </c>
      <c r="E120" s="123"/>
      <c r="F120" s="124"/>
      <c r="G120" s="124"/>
      <c r="H120" s="74">
        <f t="shared" si="15"/>
        <v>0</v>
      </c>
      <c r="I120" s="124"/>
      <c r="J120" s="124"/>
      <c r="K120" s="68">
        <f t="shared" si="14"/>
        <v>0</v>
      </c>
      <c r="L120" s="68">
        <f t="shared" si="12"/>
        <v>0</v>
      </c>
      <c r="M120" s="124"/>
      <c r="N120" s="69">
        <f t="shared" si="13"/>
        <v>0</v>
      </c>
      <c r="O120" s="107"/>
    </row>
    <row r="121" spans="2:15" ht="15.75" x14ac:dyDescent="0.25">
      <c r="B121" s="319" t="s">
        <v>211</v>
      </c>
      <c r="C121" s="320"/>
      <c r="D121" s="227">
        <v>546800</v>
      </c>
      <c r="E121" s="123"/>
      <c r="F121" s="124"/>
      <c r="G121" s="124"/>
      <c r="H121" s="74">
        <f t="shared" si="15"/>
        <v>0</v>
      </c>
      <c r="I121" s="124"/>
      <c r="J121" s="124"/>
      <c r="K121" s="68">
        <f t="shared" si="14"/>
        <v>0</v>
      </c>
      <c r="L121" s="68">
        <f t="shared" si="12"/>
        <v>0</v>
      </c>
      <c r="M121" s="124"/>
      <c r="N121" s="69">
        <f t="shared" si="13"/>
        <v>0</v>
      </c>
      <c r="O121" s="107"/>
    </row>
    <row r="122" spans="2:15" ht="15.75" x14ac:dyDescent="0.25">
      <c r="B122" s="319" t="s">
        <v>212</v>
      </c>
      <c r="C122" s="320"/>
      <c r="D122" s="227">
        <v>546809</v>
      </c>
      <c r="E122" s="123"/>
      <c r="F122" s="124"/>
      <c r="G122" s="124"/>
      <c r="H122" s="74">
        <f t="shared" si="15"/>
        <v>0</v>
      </c>
      <c r="I122" s="124"/>
      <c r="J122" s="124"/>
      <c r="K122" s="68">
        <f t="shared" si="14"/>
        <v>0</v>
      </c>
      <c r="L122" s="68">
        <f t="shared" si="12"/>
        <v>0</v>
      </c>
      <c r="M122" s="124"/>
      <c r="N122" s="69">
        <f t="shared" si="13"/>
        <v>0</v>
      </c>
      <c r="O122" s="107"/>
    </row>
    <row r="123" spans="2:15" ht="15.75" x14ac:dyDescent="0.25">
      <c r="B123" s="319" t="s">
        <v>103</v>
      </c>
      <c r="C123" s="320"/>
      <c r="D123" s="227">
        <v>546810</v>
      </c>
      <c r="E123" s="123"/>
      <c r="F123" s="124"/>
      <c r="G123" s="124"/>
      <c r="H123" s="74">
        <f t="shared" si="15"/>
        <v>0</v>
      </c>
      <c r="I123" s="124"/>
      <c r="J123" s="124"/>
      <c r="K123" s="68">
        <f t="shared" si="14"/>
        <v>0</v>
      </c>
      <c r="L123" s="68">
        <f t="shared" si="12"/>
        <v>0</v>
      </c>
      <c r="M123" s="124"/>
      <c r="N123" s="69">
        <f t="shared" si="13"/>
        <v>0</v>
      </c>
      <c r="O123" s="107"/>
    </row>
    <row r="124" spans="2:15" ht="15.75" x14ac:dyDescent="0.25">
      <c r="B124" s="319" t="s">
        <v>39</v>
      </c>
      <c r="C124" s="320"/>
      <c r="D124" s="227">
        <v>546900</v>
      </c>
      <c r="E124" s="123"/>
      <c r="F124" s="124"/>
      <c r="G124" s="124"/>
      <c r="H124" s="74">
        <f t="shared" si="15"/>
        <v>0</v>
      </c>
      <c r="I124" s="124"/>
      <c r="J124" s="124"/>
      <c r="K124" s="68">
        <f t="shared" si="14"/>
        <v>0</v>
      </c>
      <c r="L124" s="68">
        <f t="shared" si="12"/>
        <v>0</v>
      </c>
      <c r="M124" s="124"/>
      <c r="N124" s="69">
        <f t="shared" si="13"/>
        <v>0</v>
      </c>
      <c r="O124" s="107"/>
    </row>
    <row r="125" spans="2:15" ht="15.75" x14ac:dyDescent="0.25">
      <c r="B125" s="319" t="s">
        <v>273</v>
      </c>
      <c r="C125" s="320"/>
      <c r="D125" s="227">
        <v>547000</v>
      </c>
      <c r="E125" s="123"/>
      <c r="F125" s="124"/>
      <c r="G125" s="124"/>
      <c r="H125" s="74">
        <f t="shared" si="15"/>
        <v>0</v>
      </c>
      <c r="I125" s="124"/>
      <c r="J125" s="124"/>
      <c r="K125" s="72">
        <f t="shared" si="14"/>
        <v>0</v>
      </c>
      <c r="L125" s="72">
        <f t="shared" si="12"/>
        <v>0</v>
      </c>
      <c r="M125" s="124"/>
      <c r="N125" s="69">
        <f t="shared" si="13"/>
        <v>0</v>
      </c>
      <c r="O125" s="107"/>
    </row>
    <row r="126" spans="2:15" ht="15.75" x14ac:dyDescent="0.25">
      <c r="B126" s="319" t="s">
        <v>213</v>
      </c>
      <c r="C126" s="320"/>
      <c r="D126" s="227">
        <v>547101</v>
      </c>
      <c r="E126" s="123"/>
      <c r="F126" s="124"/>
      <c r="G126" s="124"/>
      <c r="H126" s="74">
        <f t="shared" si="15"/>
        <v>0</v>
      </c>
      <c r="I126" s="124"/>
      <c r="J126" s="124"/>
      <c r="K126" s="72">
        <f t="shared" si="14"/>
        <v>0</v>
      </c>
      <c r="L126" s="72">
        <f t="shared" ref="L126:L169" si="16">+H126-K126</f>
        <v>0</v>
      </c>
      <c r="M126" s="124"/>
      <c r="N126" s="69">
        <f t="shared" ref="N126:N169" si="17">+L126-M126</f>
        <v>0</v>
      </c>
      <c r="O126" s="107"/>
    </row>
    <row r="127" spans="2:15" ht="15.75" x14ac:dyDescent="0.25">
      <c r="B127" s="319" t="s">
        <v>214</v>
      </c>
      <c r="C127" s="320"/>
      <c r="D127" s="227">
        <v>547102</v>
      </c>
      <c r="E127" s="123"/>
      <c r="F127" s="124"/>
      <c r="G127" s="124"/>
      <c r="H127" s="74">
        <f t="shared" si="15"/>
        <v>0</v>
      </c>
      <c r="I127" s="124"/>
      <c r="J127" s="124"/>
      <c r="K127" s="72">
        <f t="shared" si="14"/>
        <v>0</v>
      </c>
      <c r="L127" s="72">
        <f t="shared" si="16"/>
        <v>0</v>
      </c>
      <c r="M127" s="124"/>
      <c r="N127" s="69">
        <f t="shared" si="17"/>
        <v>0</v>
      </c>
      <c r="O127" s="107"/>
    </row>
    <row r="128" spans="2:15" ht="15.75" x14ac:dyDescent="0.25">
      <c r="B128" s="319" t="s">
        <v>215</v>
      </c>
      <c r="C128" s="320"/>
      <c r="D128" s="227">
        <v>547103</v>
      </c>
      <c r="E128" s="123"/>
      <c r="F128" s="124"/>
      <c r="G128" s="124"/>
      <c r="H128" s="74">
        <f t="shared" si="15"/>
        <v>0</v>
      </c>
      <c r="I128" s="124"/>
      <c r="J128" s="124"/>
      <c r="K128" s="72">
        <f t="shared" si="14"/>
        <v>0</v>
      </c>
      <c r="L128" s="72">
        <f t="shared" si="16"/>
        <v>0</v>
      </c>
      <c r="M128" s="124"/>
      <c r="N128" s="69">
        <f t="shared" si="17"/>
        <v>0</v>
      </c>
      <c r="O128" s="107"/>
    </row>
    <row r="129" spans="2:15" ht="15.75" x14ac:dyDescent="0.25">
      <c r="B129" s="319" t="s">
        <v>281</v>
      </c>
      <c r="C129" s="320"/>
      <c r="D129" s="227">
        <v>547104</v>
      </c>
      <c r="E129" s="123"/>
      <c r="F129" s="124"/>
      <c r="G129" s="124"/>
      <c r="H129" s="74">
        <f t="shared" si="15"/>
        <v>0</v>
      </c>
      <c r="I129" s="124"/>
      <c r="J129" s="124"/>
      <c r="K129" s="72">
        <f t="shared" si="14"/>
        <v>0</v>
      </c>
      <c r="L129" s="72">
        <f t="shared" si="16"/>
        <v>0</v>
      </c>
      <c r="M129" s="124"/>
      <c r="N129" s="69">
        <f t="shared" si="17"/>
        <v>0</v>
      </c>
      <c r="O129" s="107"/>
    </row>
    <row r="130" spans="2:15" ht="15.75" x14ac:dyDescent="0.25">
      <c r="B130" s="319" t="s">
        <v>274</v>
      </c>
      <c r="C130" s="320"/>
      <c r="D130" s="227">
        <v>547105</v>
      </c>
      <c r="E130" s="123"/>
      <c r="F130" s="124"/>
      <c r="G130" s="124"/>
      <c r="H130" s="74">
        <f t="shared" si="15"/>
        <v>0</v>
      </c>
      <c r="I130" s="124"/>
      <c r="J130" s="124"/>
      <c r="K130" s="72">
        <f t="shared" si="14"/>
        <v>0</v>
      </c>
      <c r="L130" s="72">
        <f t="shared" si="16"/>
        <v>0</v>
      </c>
      <c r="M130" s="124"/>
      <c r="N130" s="69">
        <f t="shared" si="17"/>
        <v>0</v>
      </c>
      <c r="O130" s="107"/>
    </row>
    <row r="131" spans="2:15" ht="15.75" x14ac:dyDescent="0.25">
      <c r="B131" s="319" t="s">
        <v>40</v>
      </c>
      <c r="C131" s="320"/>
      <c r="D131" s="227">
        <v>547200</v>
      </c>
      <c r="E131" s="123"/>
      <c r="F131" s="124"/>
      <c r="G131" s="124"/>
      <c r="H131" s="74">
        <f t="shared" si="15"/>
        <v>0</v>
      </c>
      <c r="I131" s="124"/>
      <c r="J131" s="124"/>
      <c r="K131" s="72">
        <f t="shared" si="14"/>
        <v>0</v>
      </c>
      <c r="L131" s="72">
        <f t="shared" si="16"/>
        <v>0</v>
      </c>
      <c r="M131" s="124"/>
      <c r="N131" s="69">
        <f t="shared" si="17"/>
        <v>0</v>
      </c>
      <c r="O131" s="107"/>
    </row>
    <row r="132" spans="2:15" ht="15.75" x14ac:dyDescent="0.25">
      <c r="B132" s="319" t="s">
        <v>41</v>
      </c>
      <c r="C132" s="320"/>
      <c r="D132" s="227">
        <v>547300</v>
      </c>
      <c r="E132" s="123"/>
      <c r="F132" s="124"/>
      <c r="G132" s="124"/>
      <c r="H132" s="74">
        <f t="shared" si="15"/>
        <v>0</v>
      </c>
      <c r="I132" s="124"/>
      <c r="J132" s="124"/>
      <c r="K132" s="72">
        <f t="shared" si="14"/>
        <v>0</v>
      </c>
      <c r="L132" s="72">
        <f t="shared" si="16"/>
        <v>0</v>
      </c>
      <c r="M132" s="124"/>
      <c r="N132" s="69">
        <f t="shared" si="17"/>
        <v>0</v>
      </c>
      <c r="O132" s="107"/>
    </row>
    <row r="133" spans="2:15" ht="15.75" x14ac:dyDescent="0.25">
      <c r="B133" s="319" t="s">
        <v>216</v>
      </c>
      <c r="C133" s="320"/>
      <c r="D133" s="227">
        <v>547309</v>
      </c>
      <c r="E133" s="123"/>
      <c r="F133" s="124"/>
      <c r="G133" s="124"/>
      <c r="H133" s="74">
        <f t="shared" si="15"/>
        <v>0</v>
      </c>
      <c r="I133" s="124"/>
      <c r="J133" s="124"/>
      <c r="K133" s="72">
        <f t="shared" si="14"/>
        <v>0</v>
      </c>
      <c r="L133" s="72">
        <f t="shared" si="16"/>
        <v>0</v>
      </c>
      <c r="M133" s="124"/>
      <c r="N133" s="69">
        <f t="shared" si="17"/>
        <v>0</v>
      </c>
      <c r="O133" s="107"/>
    </row>
    <row r="134" spans="2:15" ht="15.75" x14ac:dyDescent="0.25">
      <c r="B134" s="319" t="s">
        <v>217</v>
      </c>
      <c r="C134" s="320"/>
      <c r="D134" s="227">
        <v>547350</v>
      </c>
      <c r="E134" s="123"/>
      <c r="F134" s="124"/>
      <c r="G134" s="124"/>
      <c r="H134" s="74">
        <f t="shared" si="15"/>
        <v>0</v>
      </c>
      <c r="I134" s="124"/>
      <c r="J134" s="124"/>
      <c r="K134" s="72">
        <f t="shared" si="14"/>
        <v>0</v>
      </c>
      <c r="L134" s="72">
        <f t="shared" si="16"/>
        <v>0</v>
      </c>
      <c r="M134" s="124"/>
      <c r="N134" s="69">
        <f t="shared" si="17"/>
        <v>0</v>
      </c>
      <c r="O134" s="107"/>
    </row>
    <row r="135" spans="2:15" ht="15.75" x14ac:dyDescent="0.25">
      <c r="B135" s="319" t="s">
        <v>218</v>
      </c>
      <c r="C135" s="320"/>
      <c r="D135" s="227">
        <v>547360</v>
      </c>
      <c r="E135" s="123"/>
      <c r="F135" s="124"/>
      <c r="G135" s="124"/>
      <c r="H135" s="74">
        <f t="shared" si="15"/>
        <v>0</v>
      </c>
      <c r="I135" s="124"/>
      <c r="J135" s="124"/>
      <c r="K135" s="72">
        <f t="shared" si="14"/>
        <v>0</v>
      </c>
      <c r="L135" s="72">
        <f t="shared" si="16"/>
        <v>0</v>
      </c>
      <c r="M135" s="124"/>
      <c r="N135" s="69">
        <f t="shared" si="17"/>
        <v>0</v>
      </c>
      <c r="O135" s="107"/>
    </row>
    <row r="136" spans="2:15" ht="15.75" x14ac:dyDescent="0.25">
      <c r="B136" s="319" t="s">
        <v>219</v>
      </c>
      <c r="C136" s="320"/>
      <c r="D136" s="227">
        <v>547400</v>
      </c>
      <c r="E136" s="123"/>
      <c r="F136" s="124"/>
      <c r="G136" s="124"/>
      <c r="H136" s="74">
        <f t="shared" si="15"/>
        <v>0</v>
      </c>
      <c r="I136" s="124"/>
      <c r="J136" s="124"/>
      <c r="K136" s="72">
        <f t="shared" si="14"/>
        <v>0</v>
      </c>
      <c r="L136" s="72">
        <f t="shared" si="16"/>
        <v>0</v>
      </c>
      <c r="M136" s="124"/>
      <c r="N136" s="69">
        <f t="shared" si="17"/>
        <v>0</v>
      </c>
      <c r="O136" s="107"/>
    </row>
    <row r="137" spans="2:15" ht="15.75" x14ac:dyDescent="0.25">
      <c r="B137" s="319" t="s">
        <v>275</v>
      </c>
      <c r="C137" s="320"/>
      <c r="D137" s="227">
        <v>547401</v>
      </c>
      <c r="E137" s="123"/>
      <c r="F137" s="124"/>
      <c r="G137" s="124"/>
      <c r="H137" s="74">
        <f t="shared" si="15"/>
        <v>0</v>
      </c>
      <c r="I137" s="124"/>
      <c r="J137" s="124"/>
      <c r="K137" s="72">
        <f t="shared" si="14"/>
        <v>0</v>
      </c>
      <c r="L137" s="72">
        <f t="shared" si="16"/>
        <v>0</v>
      </c>
      <c r="M137" s="124"/>
      <c r="N137" s="69">
        <f t="shared" si="17"/>
        <v>0</v>
      </c>
      <c r="O137" s="107"/>
    </row>
    <row r="138" spans="2:15" ht="15.75" x14ac:dyDescent="0.25">
      <c r="B138" s="319" t="s">
        <v>220</v>
      </c>
      <c r="C138" s="320"/>
      <c r="D138" s="227">
        <v>547415</v>
      </c>
      <c r="E138" s="123"/>
      <c r="F138" s="124"/>
      <c r="G138" s="124"/>
      <c r="H138" s="74">
        <f t="shared" si="15"/>
        <v>0</v>
      </c>
      <c r="I138" s="124"/>
      <c r="J138" s="124"/>
      <c r="K138" s="72">
        <f t="shared" si="14"/>
        <v>0</v>
      </c>
      <c r="L138" s="72">
        <f t="shared" si="16"/>
        <v>0</v>
      </c>
      <c r="M138" s="124"/>
      <c r="N138" s="69">
        <f t="shared" si="17"/>
        <v>0</v>
      </c>
      <c r="O138" s="107"/>
    </row>
    <row r="139" spans="2:15" ht="15.75" x14ac:dyDescent="0.25">
      <c r="B139" s="319" t="s">
        <v>276</v>
      </c>
      <c r="C139" s="320"/>
      <c r="D139" s="227">
        <v>547420</v>
      </c>
      <c r="E139" s="123"/>
      <c r="F139" s="124"/>
      <c r="G139" s="124"/>
      <c r="H139" s="74">
        <f t="shared" si="15"/>
        <v>0</v>
      </c>
      <c r="I139" s="124"/>
      <c r="J139" s="124"/>
      <c r="K139" s="72">
        <f t="shared" si="14"/>
        <v>0</v>
      </c>
      <c r="L139" s="72">
        <f t="shared" si="16"/>
        <v>0</v>
      </c>
      <c r="M139" s="124"/>
      <c r="N139" s="69">
        <f t="shared" si="17"/>
        <v>0</v>
      </c>
      <c r="O139" s="107"/>
    </row>
    <row r="140" spans="2:15" ht="15.75" x14ac:dyDescent="0.25">
      <c r="B140" s="319" t="s">
        <v>221</v>
      </c>
      <c r="C140" s="320"/>
      <c r="D140" s="227">
        <v>547430</v>
      </c>
      <c r="E140" s="123"/>
      <c r="F140" s="124"/>
      <c r="G140" s="124"/>
      <c r="H140" s="74">
        <f t="shared" si="15"/>
        <v>0</v>
      </c>
      <c r="I140" s="124"/>
      <c r="J140" s="124"/>
      <c r="K140" s="72">
        <f t="shared" si="14"/>
        <v>0</v>
      </c>
      <c r="L140" s="72">
        <f t="shared" si="16"/>
        <v>0</v>
      </c>
      <c r="M140" s="124"/>
      <c r="N140" s="69">
        <f t="shared" si="17"/>
        <v>0</v>
      </c>
      <c r="O140" s="107"/>
    </row>
    <row r="141" spans="2:15" ht="15.75" x14ac:dyDescent="0.25">
      <c r="B141" s="319" t="s">
        <v>222</v>
      </c>
      <c r="C141" s="320"/>
      <c r="D141" s="227">
        <v>547440</v>
      </c>
      <c r="E141" s="123"/>
      <c r="F141" s="124"/>
      <c r="G141" s="124"/>
      <c r="H141" s="74">
        <f t="shared" si="15"/>
        <v>0</v>
      </c>
      <c r="I141" s="124"/>
      <c r="J141" s="124"/>
      <c r="K141" s="72">
        <f t="shared" ref="K141:K169" si="18">I141+J141</f>
        <v>0</v>
      </c>
      <c r="L141" s="72">
        <f t="shared" si="16"/>
        <v>0</v>
      </c>
      <c r="M141" s="124"/>
      <c r="N141" s="69">
        <f t="shared" si="17"/>
        <v>0</v>
      </c>
      <c r="O141" s="107"/>
    </row>
    <row r="142" spans="2:15" ht="15.75" x14ac:dyDescent="0.25">
      <c r="B142" s="319" t="s">
        <v>223</v>
      </c>
      <c r="C142" s="320"/>
      <c r="D142" s="227">
        <v>547450</v>
      </c>
      <c r="E142" s="123"/>
      <c r="F142" s="124"/>
      <c r="G142" s="124"/>
      <c r="H142" s="74">
        <f t="shared" si="15"/>
        <v>0</v>
      </c>
      <c r="I142" s="124"/>
      <c r="J142" s="124"/>
      <c r="K142" s="72">
        <f t="shared" si="18"/>
        <v>0</v>
      </c>
      <c r="L142" s="72">
        <f t="shared" si="16"/>
        <v>0</v>
      </c>
      <c r="M142" s="124"/>
      <c r="N142" s="69">
        <f t="shared" si="17"/>
        <v>0</v>
      </c>
      <c r="O142" s="107"/>
    </row>
    <row r="143" spans="2:15" ht="15.75" x14ac:dyDescent="0.25">
      <c r="B143" s="319" t="s">
        <v>277</v>
      </c>
      <c r="C143" s="320"/>
      <c r="D143" s="227">
        <v>547460</v>
      </c>
      <c r="E143" s="123"/>
      <c r="F143" s="124"/>
      <c r="G143" s="124"/>
      <c r="H143" s="74">
        <f t="shared" si="15"/>
        <v>0</v>
      </c>
      <c r="I143" s="124"/>
      <c r="J143" s="124"/>
      <c r="K143" s="72">
        <f t="shared" si="18"/>
        <v>0</v>
      </c>
      <c r="L143" s="72">
        <f t="shared" si="16"/>
        <v>0</v>
      </c>
      <c r="M143" s="124"/>
      <c r="N143" s="69">
        <f t="shared" si="17"/>
        <v>0</v>
      </c>
      <c r="O143" s="107"/>
    </row>
    <row r="144" spans="2:15" ht="15.75" x14ac:dyDescent="0.25">
      <c r="B144" s="319" t="s">
        <v>224</v>
      </c>
      <c r="C144" s="320"/>
      <c r="D144" s="227">
        <v>547500</v>
      </c>
      <c r="E144" s="123"/>
      <c r="F144" s="124"/>
      <c r="G144" s="124"/>
      <c r="H144" s="74">
        <f t="shared" si="15"/>
        <v>0</v>
      </c>
      <c r="I144" s="124"/>
      <c r="J144" s="124"/>
      <c r="K144" s="72">
        <f t="shared" si="18"/>
        <v>0</v>
      </c>
      <c r="L144" s="72">
        <f t="shared" si="16"/>
        <v>0</v>
      </c>
      <c r="M144" s="124"/>
      <c r="N144" s="69">
        <f t="shared" si="17"/>
        <v>0</v>
      </c>
      <c r="O144" s="107"/>
    </row>
    <row r="145" spans="2:15" ht="15.75" x14ac:dyDescent="0.25">
      <c r="B145" s="319" t="s">
        <v>225</v>
      </c>
      <c r="C145" s="320"/>
      <c r="D145" s="227">
        <v>547600</v>
      </c>
      <c r="E145" s="123"/>
      <c r="F145" s="124"/>
      <c r="G145" s="124"/>
      <c r="H145" s="74">
        <f t="shared" si="15"/>
        <v>0</v>
      </c>
      <c r="I145" s="124"/>
      <c r="J145" s="124"/>
      <c r="K145" s="72">
        <f t="shared" si="18"/>
        <v>0</v>
      </c>
      <c r="L145" s="72">
        <f t="shared" si="16"/>
        <v>0</v>
      </c>
      <c r="M145" s="124"/>
      <c r="N145" s="69">
        <f t="shared" si="17"/>
        <v>0</v>
      </c>
      <c r="O145" s="107"/>
    </row>
    <row r="146" spans="2:15" ht="15.75" x14ac:dyDescent="0.25">
      <c r="B146" s="319" t="s">
        <v>226</v>
      </c>
      <c r="C146" s="320"/>
      <c r="D146" s="227">
        <v>547610</v>
      </c>
      <c r="E146" s="123"/>
      <c r="F146" s="124"/>
      <c r="G146" s="124"/>
      <c r="H146" s="74">
        <f t="shared" si="15"/>
        <v>0</v>
      </c>
      <c r="I146" s="124"/>
      <c r="J146" s="124"/>
      <c r="K146" s="72">
        <f t="shared" si="18"/>
        <v>0</v>
      </c>
      <c r="L146" s="72">
        <f t="shared" si="16"/>
        <v>0</v>
      </c>
      <c r="M146" s="124"/>
      <c r="N146" s="69">
        <f t="shared" si="17"/>
        <v>0</v>
      </c>
      <c r="O146" s="107"/>
    </row>
    <row r="147" spans="2:15" ht="15.75" x14ac:dyDescent="0.25">
      <c r="B147" s="319" t="s">
        <v>227</v>
      </c>
      <c r="C147" s="320"/>
      <c r="D147" s="227">
        <v>547700</v>
      </c>
      <c r="E147" s="123"/>
      <c r="F147" s="124"/>
      <c r="G147" s="124"/>
      <c r="H147" s="74">
        <f t="shared" si="15"/>
        <v>0</v>
      </c>
      <c r="I147" s="124"/>
      <c r="J147" s="124"/>
      <c r="K147" s="72">
        <f t="shared" si="18"/>
        <v>0</v>
      </c>
      <c r="L147" s="72">
        <f t="shared" si="16"/>
        <v>0</v>
      </c>
      <c r="M147" s="124"/>
      <c r="N147" s="69">
        <f t="shared" si="17"/>
        <v>0</v>
      </c>
      <c r="O147" s="107"/>
    </row>
    <row r="148" spans="2:15" ht="15.75" x14ac:dyDescent="0.25">
      <c r="B148" s="319" t="s">
        <v>278</v>
      </c>
      <c r="C148" s="320"/>
      <c r="D148" s="227">
        <v>547730</v>
      </c>
      <c r="E148" s="123"/>
      <c r="F148" s="124"/>
      <c r="G148" s="124"/>
      <c r="H148" s="74">
        <f t="shared" si="15"/>
        <v>0</v>
      </c>
      <c r="I148" s="124"/>
      <c r="J148" s="124"/>
      <c r="K148" s="72">
        <f t="shared" si="18"/>
        <v>0</v>
      </c>
      <c r="L148" s="72">
        <f t="shared" si="16"/>
        <v>0</v>
      </c>
      <c r="M148" s="124"/>
      <c r="N148" s="69">
        <f t="shared" si="17"/>
        <v>0</v>
      </c>
      <c r="O148" s="107"/>
    </row>
    <row r="149" spans="2:15" ht="15.75" x14ac:dyDescent="0.25">
      <c r="B149" s="319" t="s">
        <v>279</v>
      </c>
      <c r="C149" s="320"/>
      <c r="D149" s="227">
        <v>547750</v>
      </c>
      <c r="E149" s="123"/>
      <c r="F149" s="124"/>
      <c r="G149" s="124"/>
      <c r="H149" s="74">
        <f t="shared" si="15"/>
        <v>0</v>
      </c>
      <c r="I149" s="124"/>
      <c r="J149" s="124"/>
      <c r="K149" s="72">
        <f t="shared" si="18"/>
        <v>0</v>
      </c>
      <c r="L149" s="72">
        <f t="shared" si="16"/>
        <v>0</v>
      </c>
      <c r="M149" s="124"/>
      <c r="N149" s="69">
        <f t="shared" si="17"/>
        <v>0</v>
      </c>
      <c r="O149" s="107"/>
    </row>
    <row r="150" spans="2:15" ht="15.75" x14ac:dyDescent="0.25">
      <c r="B150" s="319" t="s">
        <v>228</v>
      </c>
      <c r="C150" s="320"/>
      <c r="D150" s="227">
        <v>547800</v>
      </c>
      <c r="E150" s="123"/>
      <c r="F150" s="124"/>
      <c r="G150" s="124"/>
      <c r="H150" s="74">
        <f t="shared" si="15"/>
        <v>0</v>
      </c>
      <c r="I150" s="124"/>
      <c r="J150" s="124"/>
      <c r="K150" s="72">
        <f t="shared" si="18"/>
        <v>0</v>
      </c>
      <c r="L150" s="72">
        <f t="shared" si="16"/>
        <v>0</v>
      </c>
      <c r="M150" s="124"/>
      <c r="N150" s="69">
        <f t="shared" si="17"/>
        <v>0</v>
      </c>
      <c r="O150" s="107"/>
    </row>
    <row r="151" spans="2:15" ht="15.75" x14ac:dyDescent="0.25">
      <c r="B151" s="319" t="s">
        <v>229</v>
      </c>
      <c r="C151" s="320"/>
      <c r="D151" s="227">
        <v>547900</v>
      </c>
      <c r="E151" s="123"/>
      <c r="F151" s="124"/>
      <c r="G151" s="124"/>
      <c r="H151" s="74">
        <f t="shared" si="15"/>
        <v>0</v>
      </c>
      <c r="I151" s="124"/>
      <c r="J151" s="124"/>
      <c r="K151" s="72">
        <f t="shared" si="18"/>
        <v>0</v>
      </c>
      <c r="L151" s="72">
        <f t="shared" si="16"/>
        <v>0</v>
      </c>
      <c r="M151" s="124"/>
      <c r="N151" s="69">
        <f t="shared" si="17"/>
        <v>0</v>
      </c>
      <c r="O151" s="107"/>
    </row>
    <row r="152" spans="2:15" ht="15.75" x14ac:dyDescent="0.25">
      <c r="B152" s="319" t="s">
        <v>230</v>
      </c>
      <c r="C152" s="320"/>
      <c r="D152" s="227">
        <v>547909</v>
      </c>
      <c r="E152" s="123"/>
      <c r="F152" s="124"/>
      <c r="G152" s="124"/>
      <c r="H152" s="74">
        <f t="shared" si="15"/>
        <v>0</v>
      </c>
      <c r="I152" s="124"/>
      <c r="J152" s="124"/>
      <c r="K152" s="72">
        <f t="shared" si="18"/>
        <v>0</v>
      </c>
      <c r="L152" s="72">
        <f t="shared" si="16"/>
        <v>0</v>
      </c>
      <c r="M152" s="124"/>
      <c r="N152" s="69">
        <f t="shared" si="17"/>
        <v>0</v>
      </c>
      <c r="O152" s="107"/>
    </row>
    <row r="153" spans="2:15" ht="15.75" x14ac:dyDescent="0.25">
      <c r="B153" s="319" t="s">
        <v>231</v>
      </c>
      <c r="C153" s="320"/>
      <c r="D153" s="227">
        <v>547999</v>
      </c>
      <c r="E153" s="123"/>
      <c r="F153" s="124"/>
      <c r="G153" s="124"/>
      <c r="H153" s="74">
        <f t="shared" si="15"/>
        <v>0</v>
      </c>
      <c r="I153" s="124"/>
      <c r="J153" s="124"/>
      <c r="K153" s="72">
        <f t="shared" si="18"/>
        <v>0</v>
      </c>
      <c r="L153" s="72">
        <f t="shared" si="16"/>
        <v>0</v>
      </c>
      <c r="M153" s="124"/>
      <c r="N153" s="69">
        <f t="shared" si="17"/>
        <v>0</v>
      </c>
      <c r="O153" s="107"/>
    </row>
    <row r="154" spans="2:15" ht="15.75" x14ac:dyDescent="0.25">
      <c r="B154" s="319" t="s">
        <v>42</v>
      </c>
      <c r="C154" s="320"/>
      <c r="D154" s="227">
        <v>548100</v>
      </c>
      <c r="E154" s="123"/>
      <c r="F154" s="124"/>
      <c r="G154" s="124"/>
      <c r="H154" s="74">
        <f t="shared" si="15"/>
        <v>0</v>
      </c>
      <c r="I154" s="124"/>
      <c r="J154" s="124"/>
      <c r="K154" s="72">
        <f t="shared" si="18"/>
        <v>0</v>
      </c>
      <c r="L154" s="72">
        <f t="shared" si="16"/>
        <v>0</v>
      </c>
      <c r="M154" s="124"/>
      <c r="N154" s="69">
        <f t="shared" si="17"/>
        <v>0</v>
      </c>
      <c r="O154" s="107"/>
    </row>
    <row r="155" spans="2:15" ht="15.75" x14ac:dyDescent="0.25">
      <c r="B155" s="319" t="s">
        <v>232</v>
      </c>
      <c r="C155" s="320"/>
      <c r="D155" s="227">
        <v>548110</v>
      </c>
      <c r="E155" s="123"/>
      <c r="F155" s="124"/>
      <c r="G155" s="124"/>
      <c r="H155" s="74">
        <f t="shared" si="15"/>
        <v>0</v>
      </c>
      <c r="I155" s="124"/>
      <c r="J155" s="124"/>
      <c r="K155" s="72">
        <f t="shared" si="18"/>
        <v>0</v>
      </c>
      <c r="L155" s="72">
        <f t="shared" si="16"/>
        <v>0</v>
      </c>
      <c r="M155" s="124"/>
      <c r="N155" s="69">
        <f t="shared" si="17"/>
        <v>0</v>
      </c>
      <c r="O155" s="107"/>
    </row>
    <row r="156" spans="2:15" ht="15.75" x14ac:dyDescent="0.25">
      <c r="B156" s="319" t="s">
        <v>56</v>
      </c>
      <c r="C156" s="320"/>
      <c r="D156" s="227">
        <v>548200</v>
      </c>
      <c r="E156" s="123"/>
      <c r="F156" s="124"/>
      <c r="G156" s="124"/>
      <c r="H156" s="74">
        <f t="shared" si="15"/>
        <v>0</v>
      </c>
      <c r="I156" s="124"/>
      <c r="J156" s="124"/>
      <c r="K156" s="72">
        <f t="shared" si="18"/>
        <v>0</v>
      </c>
      <c r="L156" s="72">
        <f t="shared" si="16"/>
        <v>0</v>
      </c>
      <c r="M156" s="124"/>
      <c r="N156" s="69">
        <f t="shared" si="17"/>
        <v>0</v>
      </c>
      <c r="O156" s="107"/>
    </row>
    <row r="157" spans="2:15" ht="15.75" x14ac:dyDescent="0.25">
      <c r="B157" s="319" t="s">
        <v>233</v>
      </c>
      <c r="C157" s="320"/>
      <c r="D157" s="227">
        <v>548300</v>
      </c>
      <c r="E157" s="123"/>
      <c r="F157" s="124"/>
      <c r="G157" s="124"/>
      <c r="H157" s="74">
        <f t="shared" si="15"/>
        <v>0</v>
      </c>
      <c r="I157" s="124"/>
      <c r="J157" s="124"/>
      <c r="K157" s="72">
        <f t="shared" si="18"/>
        <v>0</v>
      </c>
      <c r="L157" s="72">
        <f t="shared" si="16"/>
        <v>0</v>
      </c>
      <c r="M157" s="124"/>
      <c r="N157" s="69">
        <f t="shared" si="17"/>
        <v>0</v>
      </c>
      <c r="O157" s="107"/>
    </row>
    <row r="158" spans="2:15" ht="15.75" x14ac:dyDescent="0.25">
      <c r="B158" s="319" t="s">
        <v>57</v>
      </c>
      <c r="C158" s="320"/>
      <c r="D158" s="227">
        <v>548400</v>
      </c>
      <c r="E158" s="123"/>
      <c r="F158" s="124"/>
      <c r="G158" s="124"/>
      <c r="H158" s="74">
        <f t="shared" si="15"/>
        <v>0</v>
      </c>
      <c r="I158" s="124"/>
      <c r="J158" s="124"/>
      <c r="K158" s="72">
        <f t="shared" si="18"/>
        <v>0</v>
      </c>
      <c r="L158" s="72">
        <f t="shared" si="16"/>
        <v>0</v>
      </c>
      <c r="M158" s="124"/>
      <c r="N158" s="69">
        <f t="shared" si="17"/>
        <v>0</v>
      </c>
      <c r="O158" s="107"/>
    </row>
    <row r="159" spans="2:15" ht="15.75" x14ac:dyDescent="0.25">
      <c r="B159" s="319" t="s">
        <v>77</v>
      </c>
      <c r="C159" s="320"/>
      <c r="D159" s="227">
        <v>548600</v>
      </c>
      <c r="E159" s="123"/>
      <c r="F159" s="124"/>
      <c r="G159" s="124"/>
      <c r="H159" s="74">
        <f t="shared" si="15"/>
        <v>0</v>
      </c>
      <c r="I159" s="124"/>
      <c r="J159" s="124"/>
      <c r="K159" s="72">
        <f t="shared" si="18"/>
        <v>0</v>
      </c>
      <c r="L159" s="72">
        <f t="shared" si="16"/>
        <v>0</v>
      </c>
      <c r="M159" s="124"/>
      <c r="N159" s="69">
        <f t="shared" si="17"/>
        <v>0</v>
      </c>
      <c r="O159" s="107"/>
    </row>
    <row r="160" spans="2:15" ht="15.75" x14ac:dyDescent="0.25">
      <c r="B160" s="319" t="s">
        <v>78</v>
      </c>
      <c r="C160" s="320"/>
      <c r="D160" s="227">
        <v>548700</v>
      </c>
      <c r="E160" s="123"/>
      <c r="F160" s="124"/>
      <c r="G160" s="124"/>
      <c r="H160" s="74">
        <f t="shared" si="15"/>
        <v>0</v>
      </c>
      <c r="I160" s="124"/>
      <c r="J160" s="124"/>
      <c r="K160" s="72">
        <f t="shared" si="18"/>
        <v>0</v>
      </c>
      <c r="L160" s="72">
        <f t="shared" si="16"/>
        <v>0</v>
      </c>
      <c r="M160" s="124"/>
      <c r="N160" s="69">
        <f t="shared" si="17"/>
        <v>0</v>
      </c>
      <c r="O160" s="107"/>
    </row>
    <row r="161" spans="2:15" ht="15.75" x14ac:dyDescent="0.25">
      <c r="B161" s="319" t="s">
        <v>58</v>
      </c>
      <c r="C161" s="320"/>
      <c r="D161" s="227">
        <v>548800</v>
      </c>
      <c r="E161" s="123"/>
      <c r="F161" s="124"/>
      <c r="G161" s="124"/>
      <c r="H161" s="74">
        <f t="shared" si="15"/>
        <v>0</v>
      </c>
      <c r="I161" s="124"/>
      <c r="J161" s="124"/>
      <c r="K161" s="72">
        <f t="shared" si="18"/>
        <v>0</v>
      </c>
      <c r="L161" s="72">
        <f t="shared" si="16"/>
        <v>0</v>
      </c>
      <c r="M161" s="124"/>
      <c r="N161" s="69">
        <f t="shared" si="17"/>
        <v>0</v>
      </c>
      <c r="O161" s="107"/>
    </row>
    <row r="162" spans="2:15" ht="15.75" x14ac:dyDescent="0.25">
      <c r="B162" s="319" t="s">
        <v>234</v>
      </c>
      <c r="C162" s="320"/>
      <c r="D162" s="227">
        <v>548810</v>
      </c>
      <c r="E162" s="123"/>
      <c r="F162" s="124"/>
      <c r="G162" s="124"/>
      <c r="H162" s="74">
        <f t="shared" si="15"/>
        <v>0</v>
      </c>
      <c r="I162" s="124"/>
      <c r="J162" s="124"/>
      <c r="K162" s="72">
        <f t="shared" si="18"/>
        <v>0</v>
      </c>
      <c r="L162" s="72">
        <f t="shared" si="16"/>
        <v>0</v>
      </c>
      <c r="M162" s="124"/>
      <c r="N162" s="69">
        <f t="shared" si="17"/>
        <v>0</v>
      </c>
      <c r="O162" s="107"/>
    </row>
    <row r="163" spans="2:15" ht="15.75" x14ac:dyDescent="0.25">
      <c r="B163" s="319" t="s">
        <v>235</v>
      </c>
      <c r="C163" s="320"/>
      <c r="D163" s="227">
        <v>548820</v>
      </c>
      <c r="E163" s="123"/>
      <c r="F163" s="124"/>
      <c r="G163" s="124"/>
      <c r="H163" s="74">
        <f t="shared" si="15"/>
        <v>0</v>
      </c>
      <c r="I163" s="124"/>
      <c r="J163" s="124"/>
      <c r="K163" s="72">
        <f t="shared" si="18"/>
        <v>0</v>
      </c>
      <c r="L163" s="72">
        <f t="shared" si="16"/>
        <v>0</v>
      </c>
      <c r="M163" s="124"/>
      <c r="N163" s="69">
        <f t="shared" si="17"/>
        <v>0</v>
      </c>
      <c r="O163" s="107"/>
    </row>
    <row r="164" spans="2:15" ht="15" customHeight="1" x14ac:dyDescent="0.25">
      <c r="B164" s="319" t="s">
        <v>280</v>
      </c>
      <c r="C164" s="320"/>
      <c r="D164" s="227">
        <v>548882</v>
      </c>
      <c r="E164" s="123"/>
      <c r="F164" s="124"/>
      <c r="G164" s="124"/>
      <c r="H164" s="74">
        <f t="shared" si="15"/>
        <v>0</v>
      </c>
      <c r="I164" s="124"/>
      <c r="J164" s="124"/>
      <c r="K164" s="72">
        <f t="shared" si="18"/>
        <v>0</v>
      </c>
      <c r="L164" s="72">
        <f t="shared" si="16"/>
        <v>0</v>
      </c>
      <c r="M164" s="124"/>
      <c r="N164" s="69">
        <f t="shared" si="17"/>
        <v>0</v>
      </c>
      <c r="O164" s="107"/>
    </row>
    <row r="165" spans="2:15" ht="15" customHeight="1" x14ac:dyDescent="0.25">
      <c r="B165" s="319" t="s">
        <v>43</v>
      </c>
      <c r="C165" s="320"/>
      <c r="D165" s="227">
        <v>548900</v>
      </c>
      <c r="E165" s="123"/>
      <c r="F165" s="124"/>
      <c r="G165" s="124"/>
      <c r="H165" s="74">
        <f t="shared" si="15"/>
        <v>0</v>
      </c>
      <c r="I165" s="124"/>
      <c r="J165" s="124"/>
      <c r="K165" s="72">
        <f t="shared" si="18"/>
        <v>0</v>
      </c>
      <c r="L165" s="72">
        <f t="shared" si="16"/>
        <v>0</v>
      </c>
      <c r="M165" s="124"/>
      <c r="N165" s="69">
        <f t="shared" si="17"/>
        <v>0</v>
      </c>
      <c r="O165" s="107"/>
    </row>
    <row r="166" spans="2:15" ht="15.75" x14ac:dyDescent="0.25">
      <c r="B166" s="319" t="s">
        <v>236</v>
      </c>
      <c r="C166" s="320"/>
      <c r="D166" s="227">
        <v>549600</v>
      </c>
      <c r="E166" s="123"/>
      <c r="F166" s="124"/>
      <c r="G166" s="124"/>
      <c r="H166" s="74">
        <f t="shared" si="15"/>
        <v>0</v>
      </c>
      <c r="I166" s="124"/>
      <c r="J166" s="124"/>
      <c r="K166" s="72">
        <f t="shared" si="18"/>
        <v>0</v>
      </c>
      <c r="L166" s="72">
        <f t="shared" si="16"/>
        <v>0</v>
      </c>
      <c r="M166" s="124"/>
      <c r="N166" s="69">
        <f t="shared" si="17"/>
        <v>0</v>
      </c>
      <c r="O166" s="107"/>
    </row>
    <row r="167" spans="2:15" ht="15.75" x14ac:dyDescent="0.25">
      <c r="B167" s="319" t="s">
        <v>237</v>
      </c>
      <c r="C167" s="320"/>
      <c r="D167" s="227">
        <v>549700</v>
      </c>
      <c r="E167" s="123"/>
      <c r="F167" s="124"/>
      <c r="G167" s="124"/>
      <c r="H167" s="74">
        <f t="shared" si="15"/>
        <v>0</v>
      </c>
      <c r="I167" s="124"/>
      <c r="J167" s="124"/>
      <c r="K167" s="72">
        <f t="shared" si="18"/>
        <v>0</v>
      </c>
      <c r="L167" s="72">
        <f t="shared" si="16"/>
        <v>0</v>
      </c>
      <c r="M167" s="124"/>
      <c r="N167" s="69">
        <f t="shared" si="17"/>
        <v>0</v>
      </c>
      <c r="O167" s="107"/>
    </row>
    <row r="168" spans="2:15" ht="15.75" x14ac:dyDescent="0.25">
      <c r="B168" s="319" t="s">
        <v>238</v>
      </c>
      <c r="C168" s="320"/>
      <c r="D168" s="227">
        <v>549800</v>
      </c>
      <c r="E168" s="123"/>
      <c r="F168" s="124"/>
      <c r="G168" s="124"/>
      <c r="H168" s="74">
        <f t="shared" si="15"/>
        <v>0</v>
      </c>
      <c r="I168" s="124"/>
      <c r="J168" s="124"/>
      <c r="K168" s="72">
        <f t="shared" si="18"/>
        <v>0</v>
      </c>
      <c r="L168" s="72">
        <f t="shared" si="16"/>
        <v>0</v>
      </c>
      <c r="M168" s="124"/>
      <c r="N168" s="69">
        <f t="shared" si="17"/>
        <v>0</v>
      </c>
      <c r="O168" s="107"/>
    </row>
    <row r="169" spans="2:15" ht="15.75" x14ac:dyDescent="0.25">
      <c r="B169" s="319" t="s">
        <v>239</v>
      </c>
      <c r="C169" s="320"/>
      <c r="D169" s="227">
        <v>548900</v>
      </c>
      <c r="E169" s="123"/>
      <c r="F169" s="124"/>
      <c r="G169" s="124"/>
      <c r="H169" s="74">
        <f t="shared" si="15"/>
        <v>0</v>
      </c>
      <c r="I169" s="124"/>
      <c r="J169" s="124"/>
      <c r="K169" s="72">
        <f t="shared" si="18"/>
        <v>0</v>
      </c>
      <c r="L169" s="72">
        <f t="shared" si="16"/>
        <v>0</v>
      </c>
      <c r="M169" s="124"/>
      <c r="N169" s="69">
        <f t="shared" si="17"/>
        <v>0</v>
      </c>
      <c r="O169" s="107"/>
    </row>
    <row r="170" spans="2:15" x14ac:dyDescent="0.2">
      <c r="B170" s="354"/>
      <c r="C170" s="355"/>
      <c r="D170" s="114"/>
      <c r="E170" s="115"/>
      <c r="F170" s="116"/>
      <c r="G170" s="53"/>
      <c r="H170" s="53"/>
      <c r="I170" s="53"/>
      <c r="J170" s="53"/>
      <c r="K170" s="53"/>
      <c r="L170" s="53"/>
      <c r="M170" s="116"/>
      <c r="N170" s="14"/>
      <c r="O170" s="107"/>
    </row>
    <row r="171" spans="2:15" ht="16.149999999999999" customHeight="1" x14ac:dyDescent="0.2">
      <c r="B171" s="350" t="s">
        <v>93</v>
      </c>
      <c r="C171" s="351"/>
      <c r="D171" s="333">
        <v>400</v>
      </c>
      <c r="E171" s="324">
        <f t="shared" ref="E171:N171" si="19">SUM(E52:E169)</f>
        <v>0</v>
      </c>
      <c r="F171" s="324">
        <f t="shared" si="19"/>
        <v>0</v>
      </c>
      <c r="G171" s="324">
        <f t="shared" si="19"/>
        <v>0</v>
      </c>
      <c r="H171" s="324">
        <f t="shared" si="19"/>
        <v>0</v>
      </c>
      <c r="I171" s="324">
        <f t="shared" si="19"/>
        <v>0</v>
      </c>
      <c r="J171" s="324">
        <f t="shared" si="19"/>
        <v>0</v>
      </c>
      <c r="K171" s="324">
        <f t="shared" si="19"/>
        <v>0</v>
      </c>
      <c r="L171" s="324">
        <f t="shared" si="19"/>
        <v>0</v>
      </c>
      <c r="M171" s="324">
        <f t="shared" si="19"/>
        <v>0</v>
      </c>
      <c r="N171" s="346">
        <f t="shared" si="19"/>
        <v>0</v>
      </c>
      <c r="O171" s="231"/>
    </row>
    <row r="172" spans="2:15" ht="16.899999999999999" customHeight="1" thickBot="1" x14ac:dyDescent="0.25">
      <c r="B172" s="352"/>
      <c r="C172" s="353"/>
      <c r="D172" s="334"/>
      <c r="E172" s="325">
        <f t="shared" ref="E172:N172" si="20">SUM(E52:E125)</f>
        <v>0</v>
      </c>
      <c r="F172" s="325">
        <f t="shared" si="20"/>
        <v>0</v>
      </c>
      <c r="G172" s="325">
        <f t="shared" si="20"/>
        <v>0</v>
      </c>
      <c r="H172" s="325">
        <f t="shared" si="20"/>
        <v>0</v>
      </c>
      <c r="I172" s="325">
        <f t="shared" si="20"/>
        <v>0</v>
      </c>
      <c r="J172" s="325">
        <f t="shared" si="20"/>
        <v>0</v>
      </c>
      <c r="K172" s="325">
        <f t="shared" si="20"/>
        <v>0</v>
      </c>
      <c r="L172" s="325">
        <f t="shared" si="20"/>
        <v>0</v>
      </c>
      <c r="M172" s="325">
        <f t="shared" si="20"/>
        <v>0</v>
      </c>
      <c r="N172" s="347">
        <f t="shared" si="20"/>
        <v>0</v>
      </c>
      <c r="O172" s="231"/>
    </row>
    <row r="173" spans="2:15" ht="16.899999999999999" customHeight="1" thickTop="1" x14ac:dyDescent="0.2">
      <c r="B173" s="338"/>
      <c r="C173" s="339"/>
      <c r="D173" s="112"/>
      <c r="E173" s="117"/>
      <c r="F173" s="117"/>
      <c r="G173" s="117"/>
      <c r="H173" s="117"/>
      <c r="I173" s="117"/>
      <c r="J173" s="117"/>
      <c r="K173" s="117"/>
      <c r="L173" s="117"/>
      <c r="M173" s="129"/>
      <c r="N173" s="118"/>
      <c r="O173" s="107"/>
    </row>
    <row r="174" spans="2:15" ht="16.899999999999999" customHeight="1" x14ac:dyDescent="0.25">
      <c r="B174" s="319" t="s">
        <v>59</v>
      </c>
      <c r="C174" s="320" t="s">
        <v>59</v>
      </c>
      <c r="D174" s="227">
        <v>555100</v>
      </c>
      <c r="E174" s="73"/>
      <c r="F174" s="73"/>
      <c r="G174" s="73"/>
      <c r="H174" s="119">
        <f t="shared" ref="H174:H176" si="21">SUM(F174:G174)</f>
        <v>0</v>
      </c>
      <c r="I174" s="73"/>
      <c r="J174" s="73"/>
      <c r="K174" s="72">
        <f t="shared" ref="K174:K176" si="22">SUM(I174:J174)</f>
        <v>0</v>
      </c>
      <c r="L174" s="72">
        <f t="shared" ref="L174:L176" si="23">+H174-K174</f>
        <v>0</v>
      </c>
      <c r="M174" s="131"/>
      <c r="N174" s="69">
        <f t="shared" ref="N174:N176" si="24">+L174-M174</f>
        <v>0</v>
      </c>
      <c r="O174" s="107"/>
    </row>
    <row r="175" spans="2:15" ht="16.899999999999999" customHeight="1" x14ac:dyDescent="0.25">
      <c r="B175" s="319" t="s">
        <v>240</v>
      </c>
      <c r="C175" s="320" t="s">
        <v>240</v>
      </c>
      <c r="D175" s="227">
        <v>555106</v>
      </c>
      <c r="E175" s="73"/>
      <c r="F175" s="73"/>
      <c r="G175" s="73"/>
      <c r="H175" s="119">
        <f t="shared" si="21"/>
        <v>0</v>
      </c>
      <c r="I175" s="73"/>
      <c r="J175" s="73"/>
      <c r="K175" s="72">
        <f t="shared" si="22"/>
        <v>0</v>
      </c>
      <c r="L175" s="72">
        <f t="shared" si="23"/>
        <v>0</v>
      </c>
      <c r="M175" s="131"/>
      <c r="N175" s="69">
        <f t="shared" si="24"/>
        <v>0</v>
      </c>
      <c r="O175" s="107"/>
    </row>
    <row r="176" spans="2:15" ht="16.899999999999999" customHeight="1" x14ac:dyDescent="0.25">
      <c r="B176" s="319" t="s">
        <v>241</v>
      </c>
      <c r="C176" s="320" t="s">
        <v>241</v>
      </c>
      <c r="D176" s="227">
        <v>555109</v>
      </c>
      <c r="E176" s="73"/>
      <c r="F176" s="73"/>
      <c r="G176" s="73"/>
      <c r="H176" s="119">
        <f t="shared" si="21"/>
        <v>0</v>
      </c>
      <c r="I176" s="73"/>
      <c r="J176" s="73"/>
      <c r="K176" s="72">
        <f t="shared" si="22"/>
        <v>0</v>
      </c>
      <c r="L176" s="72">
        <f t="shared" si="23"/>
        <v>0</v>
      </c>
      <c r="M176" s="131"/>
      <c r="N176" s="69">
        <f t="shared" si="24"/>
        <v>0</v>
      </c>
      <c r="O176" s="107"/>
    </row>
    <row r="177" spans="2:15" ht="15.75" x14ac:dyDescent="0.25">
      <c r="B177" s="319" t="s">
        <v>242</v>
      </c>
      <c r="C177" s="320" t="s">
        <v>242</v>
      </c>
      <c r="D177" s="227">
        <v>555200</v>
      </c>
      <c r="E177" s="73"/>
      <c r="F177" s="73"/>
      <c r="G177" s="73"/>
      <c r="H177" s="119">
        <f>SUM(F177:G177)</f>
        <v>0</v>
      </c>
      <c r="I177" s="73"/>
      <c r="J177" s="73"/>
      <c r="K177" s="72">
        <f>SUM(I177:J177)</f>
        <v>0</v>
      </c>
      <c r="L177" s="72">
        <f>+H177-K177</f>
        <v>0</v>
      </c>
      <c r="M177" s="131"/>
      <c r="N177" s="69">
        <f>+L177-M177</f>
        <v>0</v>
      </c>
      <c r="O177" s="107"/>
    </row>
    <row r="178" spans="2:15" x14ac:dyDescent="0.2">
      <c r="B178" s="354"/>
      <c r="C178" s="355"/>
      <c r="D178" s="114"/>
      <c r="E178" s="120"/>
      <c r="F178" s="120"/>
      <c r="G178" s="120"/>
      <c r="H178" s="120"/>
      <c r="I178" s="120"/>
      <c r="J178" s="120"/>
      <c r="K178" s="120"/>
      <c r="L178" s="120"/>
      <c r="M178" s="130"/>
      <c r="N178" s="121"/>
      <c r="O178" s="107"/>
    </row>
    <row r="179" spans="2:15" ht="16.149999999999999" customHeight="1" x14ac:dyDescent="0.2">
      <c r="B179" s="350" t="s">
        <v>94</v>
      </c>
      <c r="C179" s="351"/>
      <c r="D179" s="333">
        <v>500</v>
      </c>
      <c r="E179" s="324">
        <f>SUM(E174:E177)</f>
        <v>0</v>
      </c>
      <c r="F179" s="324">
        <f t="shared" ref="F179:N179" si="25">SUM(F174:F177)</f>
        <v>0</v>
      </c>
      <c r="G179" s="324">
        <f t="shared" si="25"/>
        <v>0</v>
      </c>
      <c r="H179" s="324">
        <f t="shared" si="25"/>
        <v>0</v>
      </c>
      <c r="I179" s="324">
        <f t="shared" si="25"/>
        <v>0</v>
      </c>
      <c r="J179" s="324">
        <f t="shared" si="25"/>
        <v>0</v>
      </c>
      <c r="K179" s="324">
        <f t="shared" si="25"/>
        <v>0</v>
      </c>
      <c r="L179" s="324">
        <f t="shared" si="25"/>
        <v>0</v>
      </c>
      <c r="M179" s="324">
        <f t="shared" si="25"/>
        <v>0</v>
      </c>
      <c r="N179" s="331">
        <f t="shared" si="25"/>
        <v>0</v>
      </c>
      <c r="O179" s="107"/>
    </row>
    <row r="180" spans="2:15" ht="16.899999999999999" customHeight="1" thickBot="1" x14ac:dyDescent="0.25">
      <c r="B180" s="352"/>
      <c r="C180" s="353"/>
      <c r="D180" s="335"/>
      <c r="E180" s="325"/>
      <c r="F180" s="325"/>
      <c r="G180" s="325"/>
      <c r="H180" s="325"/>
      <c r="I180" s="325"/>
      <c r="J180" s="325"/>
      <c r="K180" s="325"/>
      <c r="L180" s="325"/>
      <c r="M180" s="325"/>
      <c r="N180" s="332"/>
      <c r="O180" s="107"/>
    </row>
    <row r="181" spans="2:15" ht="16.5" thickTop="1" x14ac:dyDescent="0.25">
      <c r="D181" s="48"/>
      <c r="E181" s="15"/>
      <c r="F181" s="16"/>
      <c r="G181" s="16"/>
      <c r="H181" s="16"/>
      <c r="I181" s="16"/>
      <c r="J181" s="16"/>
      <c r="K181" s="16"/>
      <c r="L181" s="16"/>
      <c r="M181" s="17"/>
      <c r="N181" s="16"/>
      <c r="O181" s="107"/>
    </row>
    <row r="182" spans="2:15" ht="21" x14ac:dyDescent="0.25">
      <c r="B182" s="152">
        <v>1</v>
      </c>
      <c r="C182" s="204" t="s">
        <v>114</v>
      </c>
      <c r="D182" s="204"/>
      <c r="E182" s="204"/>
      <c r="F182" s="204"/>
      <c r="G182" s="204"/>
      <c r="H182" s="204"/>
      <c r="I182" s="204"/>
      <c r="J182" s="204"/>
      <c r="K182" s="204"/>
      <c r="L182" s="204"/>
      <c r="M182" s="204"/>
      <c r="N182" s="204"/>
      <c r="O182" s="46"/>
    </row>
    <row r="183" spans="2:15" ht="18" customHeight="1" x14ac:dyDescent="0.25">
      <c r="B183" s="152">
        <v>2</v>
      </c>
      <c r="C183" s="203" t="s">
        <v>106</v>
      </c>
      <c r="D183" s="203"/>
      <c r="E183" s="203"/>
      <c r="F183" s="203"/>
      <c r="G183" s="203"/>
      <c r="H183" s="203"/>
      <c r="I183" s="203"/>
      <c r="J183" s="203"/>
      <c r="K183" s="203"/>
      <c r="L183" s="203"/>
      <c r="M183" s="203"/>
      <c r="N183" s="203"/>
      <c r="O183" s="46"/>
    </row>
    <row r="184" spans="2:15" ht="15.6" customHeight="1" x14ac:dyDescent="0.25">
      <c r="B184" s="48"/>
      <c r="C184" s="203"/>
      <c r="D184" s="203"/>
      <c r="E184" s="203"/>
      <c r="F184" s="203"/>
      <c r="G184" s="203"/>
      <c r="H184" s="203"/>
      <c r="I184" s="203"/>
      <c r="J184" s="203"/>
      <c r="K184" s="203"/>
      <c r="L184" s="203"/>
      <c r="M184" s="203"/>
      <c r="N184" s="203"/>
      <c r="O184" s="46"/>
    </row>
    <row r="185" spans="2:15" x14ac:dyDescent="0.2">
      <c r="D185" s="18" t="s">
        <v>0</v>
      </c>
      <c r="E185" s="19"/>
      <c r="F185" s="19"/>
      <c r="G185" s="19"/>
      <c r="H185" s="19"/>
      <c r="I185" s="19"/>
      <c r="J185" s="20"/>
      <c r="K185" s="19"/>
      <c r="L185" s="20"/>
      <c r="M185" s="19"/>
      <c r="N185" s="19"/>
      <c r="O185" s="43"/>
    </row>
    <row r="186" spans="2:15" x14ac:dyDescent="0.2">
      <c r="B186" s="141" t="s">
        <v>23</v>
      </c>
      <c r="C186" s="197"/>
      <c r="D186" s="197"/>
      <c r="E186" s="197"/>
      <c r="F186" s="197"/>
      <c r="G186" s="197"/>
      <c r="H186" s="197"/>
      <c r="I186" s="197"/>
      <c r="J186" s="197"/>
      <c r="K186" s="197"/>
      <c r="L186" s="197"/>
      <c r="M186" s="197"/>
      <c r="N186" s="198"/>
      <c r="O186" s="43"/>
    </row>
    <row r="187" spans="2:15" ht="15.6" customHeight="1" x14ac:dyDescent="0.2">
      <c r="B187" s="140"/>
      <c r="C187" s="199"/>
      <c r="D187" s="199"/>
      <c r="E187" s="199"/>
      <c r="F187" s="199"/>
      <c r="G187" s="199"/>
      <c r="H187" s="199"/>
      <c r="I187" s="199"/>
      <c r="J187" s="199"/>
      <c r="K187" s="199"/>
      <c r="L187" s="199"/>
      <c r="M187" s="199"/>
      <c r="N187" s="200"/>
      <c r="O187" s="43"/>
    </row>
    <row r="188" spans="2:15" ht="15.6" customHeight="1" x14ac:dyDescent="0.2">
      <c r="B188" s="63"/>
      <c r="C188" s="199"/>
      <c r="D188" s="199"/>
      <c r="E188" s="199"/>
      <c r="F188" s="199"/>
      <c r="G188" s="199"/>
      <c r="H188" s="199"/>
      <c r="I188" s="199"/>
      <c r="J188" s="199"/>
      <c r="K188" s="199"/>
      <c r="L188" s="199"/>
      <c r="M188" s="199"/>
      <c r="N188" s="200"/>
      <c r="O188" s="43"/>
    </row>
    <row r="189" spans="2:15" ht="15.6" customHeight="1" x14ac:dyDescent="0.2">
      <c r="B189" s="63"/>
      <c r="C189" s="199"/>
      <c r="D189" s="199"/>
      <c r="E189" s="199"/>
      <c r="F189" s="199"/>
      <c r="G189" s="199"/>
      <c r="H189" s="199"/>
      <c r="I189" s="199"/>
      <c r="J189" s="199"/>
      <c r="K189" s="199"/>
      <c r="L189" s="199"/>
      <c r="M189" s="199"/>
      <c r="N189" s="200"/>
      <c r="O189" s="43"/>
    </row>
    <row r="190" spans="2:15" ht="15.6" customHeight="1" x14ac:dyDescent="0.2">
      <c r="B190" s="63"/>
      <c r="C190" s="199"/>
      <c r="D190" s="199"/>
      <c r="E190" s="199"/>
      <c r="F190" s="199"/>
      <c r="G190" s="199"/>
      <c r="H190" s="199"/>
      <c r="I190" s="199"/>
      <c r="J190" s="199"/>
      <c r="K190" s="199"/>
      <c r="L190" s="199"/>
      <c r="M190" s="199"/>
      <c r="N190" s="200"/>
      <c r="O190" s="43"/>
    </row>
    <row r="191" spans="2:15" ht="15.6" customHeight="1" x14ac:dyDescent="0.2">
      <c r="B191" s="63"/>
      <c r="C191" s="199"/>
      <c r="D191" s="199"/>
      <c r="E191" s="199"/>
      <c r="F191" s="199"/>
      <c r="G191" s="199"/>
      <c r="H191" s="199"/>
      <c r="I191" s="199"/>
      <c r="J191" s="199"/>
      <c r="K191" s="199"/>
      <c r="L191" s="199"/>
      <c r="M191" s="199"/>
      <c r="N191" s="200"/>
      <c r="O191" s="43"/>
    </row>
    <row r="192" spans="2:15" ht="15.6" customHeight="1" x14ac:dyDescent="0.2">
      <c r="B192" s="63"/>
      <c r="C192" s="201"/>
      <c r="D192" s="201"/>
      <c r="E192" s="201"/>
      <c r="F192" s="201"/>
      <c r="G192" s="201"/>
      <c r="H192" s="201"/>
      <c r="I192" s="201"/>
      <c r="J192" s="201"/>
      <c r="K192" s="201"/>
      <c r="L192" s="201"/>
      <c r="M192" s="201"/>
      <c r="N192" s="202"/>
      <c r="O192" s="43"/>
    </row>
    <row r="193" spans="2:15" x14ac:dyDescent="0.2">
      <c r="C193" s="122"/>
      <c r="E193" s="19"/>
      <c r="F193" s="19"/>
      <c r="G193" s="19"/>
      <c r="H193" s="19"/>
      <c r="I193" s="19"/>
      <c r="J193" s="19"/>
      <c r="K193" s="19"/>
      <c r="L193" s="19"/>
      <c r="M193" s="19"/>
      <c r="N193" s="19"/>
      <c r="O193" s="43"/>
    </row>
    <row r="194" spans="2:15" x14ac:dyDescent="0.2">
      <c r="B194" s="149" t="s">
        <v>112</v>
      </c>
      <c r="C194" s="280" t="str">
        <f>+Cover!D22</f>
        <v>Full Name</v>
      </c>
      <c r="D194" s="281"/>
      <c r="H194" s="22" t="s">
        <v>0</v>
      </c>
      <c r="I194" s="22"/>
      <c r="J194" s="19"/>
      <c r="K194" s="22" t="s">
        <v>0</v>
      </c>
      <c r="L194" s="19"/>
      <c r="M194" s="19"/>
      <c r="N194" s="19"/>
      <c r="O194" s="43"/>
    </row>
    <row r="195" spans="2:15" x14ac:dyDescent="0.2">
      <c r="B195" s="150" t="s">
        <v>111</v>
      </c>
      <c r="C195" s="302" t="str">
        <f>Cover!D23</f>
        <v>xxx-xxx-xxxx</v>
      </c>
      <c r="D195" s="303"/>
      <c r="H195" s="22"/>
      <c r="I195" s="22"/>
      <c r="J195" s="19"/>
      <c r="K195" s="22"/>
      <c r="L195" s="19"/>
      <c r="M195" s="19"/>
      <c r="N195" s="19"/>
      <c r="O195" s="43"/>
    </row>
    <row r="196" spans="2:15" x14ac:dyDescent="0.2">
      <c r="B196" s="151" t="s">
        <v>113</v>
      </c>
      <c r="C196" s="282">
        <f ca="1">+Cover!D24</f>
        <v>46182.581871759263</v>
      </c>
      <c r="D196" s="283"/>
      <c r="H196" s="22"/>
      <c r="I196" s="22"/>
      <c r="J196" s="19"/>
      <c r="K196" s="22"/>
      <c r="L196" s="19"/>
      <c r="M196" s="19"/>
      <c r="N196" s="19"/>
      <c r="O196" s="43"/>
    </row>
    <row r="197" spans="2:15" x14ac:dyDescent="0.2">
      <c r="E197" s="19"/>
      <c r="F197" s="19"/>
      <c r="G197" s="19"/>
      <c r="H197" s="19"/>
      <c r="I197" s="19"/>
      <c r="J197" s="19"/>
      <c r="K197" s="19"/>
      <c r="L197" s="19"/>
      <c r="M197" s="19"/>
      <c r="N197" s="19"/>
      <c r="O197" s="43"/>
    </row>
    <row r="198" spans="2:15" x14ac:dyDescent="0.2">
      <c r="E198" s="23"/>
      <c r="F198" s="23"/>
      <c r="G198" s="23"/>
      <c r="H198" s="23"/>
      <c r="I198" s="23"/>
      <c r="J198" s="23"/>
      <c r="K198" s="23"/>
      <c r="L198" s="23"/>
      <c r="M198" s="23"/>
      <c r="N198" s="23"/>
    </row>
    <row r="199" spans="2:15" x14ac:dyDescent="0.2">
      <c r="E199" s="23"/>
      <c r="F199" s="23"/>
      <c r="G199" s="23"/>
      <c r="H199" s="23"/>
      <c r="I199" s="23"/>
      <c r="J199" s="23"/>
      <c r="K199" s="23"/>
      <c r="L199" s="23"/>
      <c r="M199" s="23"/>
      <c r="N199" s="23"/>
    </row>
    <row r="200" spans="2:15" x14ac:dyDescent="0.2">
      <c r="E200" s="23"/>
      <c r="F200" s="23"/>
      <c r="G200" s="23"/>
      <c r="H200" s="23"/>
      <c r="I200" s="23"/>
      <c r="J200" s="23"/>
      <c r="K200" s="23"/>
      <c r="L200" s="23"/>
      <c r="M200" s="23"/>
      <c r="N200" s="23"/>
    </row>
  </sheetData>
  <mergeCells count="226">
    <mergeCell ref="K179:K180"/>
    <mergeCell ref="L179:L180"/>
    <mergeCell ref="M179:M180"/>
    <mergeCell ref="N179:N180"/>
    <mergeCell ref="H179:H180"/>
    <mergeCell ref="I179:I180"/>
    <mergeCell ref="C195:D195"/>
    <mergeCell ref="C196:D196"/>
    <mergeCell ref="J179:J180"/>
    <mergeCell ref="C194:D194"/>
    <mergeCell ref="B179:C180"/>
    <mergeCell ref="D179:D180"/>
    <mergeCell ref="E179:E180"/>
    <mergeCell ref="F179:F180"/>
    <mergeCell ref="G179:G180"/>
    <mergeCell ref="M171:M172"/>
    <mergeCell ref="N171:N172"/>
    <mergeCell ref="G171:G172"/>
    <mergeCell ref="H171:H172"/>
    <mergeCell ref="I171:I172"/>
    <mergeCell ref="B177:C177"/>
    <mergeCell ref="B178:C178"/>
    <mergeCell ref="B173:C173"/>
    <mergeCell ref="B174:C174"/>
    <mergeCell ref="B175:C175"/>
    <mergeCell ref="B176:C176"/>
    <mergeCell ref="F171:F172"/>
    <mergeCell ref="B50:C51"/>
    <mergeCell ref="D50:D51"/>
    <mergeCell ref="B170:C170"/>
    <mergeCell ref="B171:C172"/>
    <mergeCell ref="D171:D172"/>
    <mergeCell ref="E171:E172"/>
    <mergeCell ref="J171:J172"/>
    <mergeCell ref="K171:K172"/>
    <mergeCell ref="L171:L172"/>
    <mergeCell ref="E50:E51"/>
    <mergeCell ref="F50:F51"/>
    <mergeCell ref="B52:C52"/>
    <mergeCell ref="B53:C53"/>
    <mergeCell ref="B54:C54"/>
    <mergeCell ref="B55:C55"/>
    <mergeCell ref="B61:C61"/>
    <mergeCell ref="B62:C62"/>
    <mergeCell ref="B63:C63"/>
    <mergeCell ref="B64:C64"/>
    <mergeCell ref="B65:C65"/>
    <mergeCell ref="B56:C56"/>
    <mergeCell ref="B57:C57"/>
    <mergeCell ref="B58:C58"/>
    <mergeCell ref="B59:C59"/>
    <mergeCell ref="M50:M51"/>
    <mergeCell ref="N50:N51"/>
    <mergeCell ref="G50:G51"/>
    <mergeCell ref="H50:H51"/>
    <mergeCell ref="I50:I51"/>
    <mergeCell ref="J50:J51"/>
    <mergeCell ref="K50:K51"/>
    <mergeCell ref="L50:L51"/>
    <mergeCell ref="L33:L34"/>
    <mergeCell ref="M33:M34"/>
    <mergeCell ref="N33:N34"/>
    <mergeCell ref="B35:C35"/>
    <mergeCell ref="F33:F34"/>
    <mergeCell ref="G33:G34"/>
    <mergeCell ref="H33:H34"/>
    <mergeCell ref="I33:I34"/>
    <mergeCell ref="J33:J34"/>
    <mergeCell ref="K33:K34"/>
    <mergeCell ref="B24:C24"/>
    <mergeCell ref="B25:C25"/>
    <mergeCell ref="B26:C26"/>
    <mergeCell ref="B27:C27"/>
    <mergeCell ref="B28:C28"/>
    <mergeCell ref="B33:C34"/>
    <mergeCell ref="D33:D34"/>
    <mergeCell ref="B29:C29"/>
    <mergeCell ref="B30:C30"/>
    <mergeCell ref="B31:C31"/>
    <mergeCell ref="E33:E34"/>
    <mergeCell ref="L9:L12"/>
    <mergeCell ref="H9:H12"/>
    <mergeCell ref="M9:M12"/>
    <mergeCell ref="E2:M2"/>
    <mergeCell ref="E3:M3"/>
    <mergeCell ref="E4:M4"/>
    <mergeCell ref="E5:M5"/>
    <mergeCell ref="K6:N6"/>
    <mergeCell ref="N9:N12"/>
    <mergeCell ref="I9:I12"/>
    <mergeCell ref="J9:J12"/>
    <mergeCell ref="K9:K12"/>
    <mergeCell ref="B9:C12"/>
    <mergeCell ref="D9:D12"/>
    <mergeCell ref="E9:E12"/>
    <mergeCell ref="F9:F12"/>
    <mergeCell ref="G9:G12"/>
    <mergeCell ref="B23:C23"/>
    <mergeCell ref="B13:C13"/>
    <mergeCell ref="B14:C14"/>
    <mergeCell ref="B15:C15"/>
    <mergeCell ref="B16:C16"/>
    <mergeCell ref="B17:C17"/>
    <mergeCell ref="B18:C18"/>
    <mergeCell ref="B19:C19"/>
    <mergeCell ref="B20:C20"/>
    <mergeCell ref="B21:C21"/>
    <mergeCell ref="B22:C22"/>
    <mergeCell ref="B60:C60"/>
    <mergeCell ref="B71:C71"/>
    <mergeCell ref="B72:C72"/>
    <mergeCell ref="B73:C73"/>
    <mergeCell ref="B74:C74"/>
    <mergeCell ref="B75:C75"/>
    <mergeCell ref="B66:C66"/>
    <mergeCell ref="B67:C67"/>
    <mergeCell ref="B68:C68"/>
    <mergeCell ref="B69:C69"/>
    <mergeCell ref="B70:C70"/>
    <mergeCell ref="B81:C81"/>
    <mergeCell ref="B82:C82"/>
    <mergeCell ref="B83:C83"/>
    <mergeCell ref="B84:C84"/>
    <mergeCell ref="B85:C85"/>
    <mergeCell ref="B76:C76"/>
    <mergeCell ref="B77:C77"/>
    <mergeCell ref="B78:C78"/>
    <mergeCell ref="B79:C79"/>
    <mergeCell ref="B80:C80"/>
    <mergeCell ref="B91:C91"/>
    <mergeCell ref="B92:C92"/>
    <mergeCell ref="B93:C93"/>
    <mergeCell ref="B94:C94"/>
    <mergeCell ref="B95:C95"/>
    <mergeCell ref="B86:C86"/>
    <mergeCell ref="B87:C87"/>
    <mergeCell ref="B88:C88"/>
    <mergeCell ref="B89:C89"/>
    <mergeCell ref="B90:C90"/>
    <mergeCell ref="B101:C101"/>
    <mergeCell ref="B102:C102"/>
    <mergeCell ref="B103:C103"/>
    <mergeCell ref="B104:C104"/>
    <mergeCell ref="B105:C105"/>
    <mergeCell ref="B96:C96"/>
    <mergeCell ref="B97:C97"/>
    <mergeCell ref="B98:C98"/>
    <mergeCell ref="B99:C99"/>
    <mergeCell ref="B100:C100"/>
    <mergeCell ref="B111:C111"/>
    <mergeCell ref="B112:C112"/>
    <mergeCell ref="B113:C113"/>
    <mergeCell ref="B114:C114"/>
    <mergeCell ref="B115:C115"/>
    <mergeCell ref="B106:C106"/>
    <mergeCell ref="B107:C107"/>
    <mergeCell ref="B108:C108"/>
    <mergeCell ref="B109:C109"/>
    <mergeCell ref="B110:C110"/>
    <mergeCell ref="B121:C121"/>
    <mergeCell ref="B122:C122"/>
    <mergeCell ref="B123:C123"/>
    <mergeCell ref="B124:C124"/>
    <mergeCell ref="B125:C125"/>
    <mergeCell ref="B116:C116"/>
    <mergeCell ref="B117:C117"/>
    <mergeCell ref="B118:C118"/>
    <mergeCell ref="B119:C119"/>
    <mergeCell ref="B120:C120"/>
    <mergeCell ref="B131:C131"/>
    <mergeCell ref="B132:C132"/>
    <mergeCell ref="B133:C133"/>
    <mergeCell ref="B134:C134"/>
    <mergeCell ref="B135:C135"/>
    <mergeCell ref="B126:C126"/>
    <mergeCell ref="B127:C127"/>
    <mergeCell ref="B128:C128"/>
    <mergeCell ref="B129:C129"/>
    <mergeCell ref="B130:C130"/>
    <mergeCell ref="B141:C141"/>
    <mergeCell ref="B142:C142"/>
    <mergeCell ref="B143:C143"/>
    <mergeCell ref="B144:C144"/>
    <mergeCell ref="B145:C145"/>
    <mergeCell ref="B136:C136"/>
    <mergeCell ref="B137:C137"/>
    <mergeCell ref="B138:C138"/>
    <mergeCell ref="B139:C139"/>
    <mergeCell ref="B140:C140"/>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B48:C48"/>
    <mergeCell ref="B166:C166"/>
    <mergeCell ref="B167:C167"/>
    <mergeCell ref="B168:C168"/>
    <mergeCell ref="B169:C169"/>
    <mergeCell ref="B36:C36"/>
    <mergeCell ref="B37:C37"/>
    <mergeCell ref="B38:C38"/>
    <mergeCell ref="B39:C39"/>
    <mergeCell ref="B40:C40"/>
    <mergeCell ref="B41:C41"/>
    <mergeCell ref="B42:C42"/>
    <mergeCell ref="B43:C43"/>
    <mergeCell ref="B44:C44"/>
    <mergeCell ref="B45:C45"/>
    <mergeCell ref="B46:C46"/>
    <mergeCell ref="B47:C47"/>
    <mergeCell ref="B161:C161"/>
    <mergeCell ref="B162:C162"/>
    <mergeCell ref="B163:C163"/>
    <mergeCell ref="B164:C164"/>
    <mergeCell ref="B165:C165"/>
    <mergeCell ref="B156:C156"/>
    <mergeCell ref="B157:C157"/>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23">
    <pageSetUpPr fitToPage="1"/>
  </sheetPr>
  <dimension ref="B2:AD101"/>
  <sheetViews>
    <sheetView zoomScale="82" zoomScaleNormal="82" workbookViewId="0">
      <selection activeCell="V1" sqref="V1:AE1048576"/>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0" width="9.77734375" style="3" customWidth="1"/>
    <col min="31" max="16384" width="9.77734375" style="3"/>
  </cols>
  <sheetData>
    <row r="2" spans="2:30" ht="15.75" x14ac:dyDescent="0.25">
      <c r="B2" s="427" t="str">
        <f>+Cover!B6</f>
        <v>Business Unit Number and Agency Name</v>
      </c>
      <c r="C2" s="427"/>
      <c r="D2" s="427"/>
      <c r="E2" s="427"/>
      <c r="F2" s="427"/>
      <c r="G2" s="427"/>
      <c r="H2" s="427"/>
      <c r="I2" s="427"/>
      <c r="J2" s="427"/>
      <c r="K2" s="427"/>
      <c r="L2" s="427"/>
      <c r="M2" s="427"/>
      <c r="N2" s="427"/>
      <c r="O2" s="427"/>
      <c r="P2" s="427"/>
      <c r="Q2" s="427"/>
      <c r="R2" s="427"/>
      <c r="S2" s="427"/>
      <c r="T2" s="427"/>
      <c r="U2" s="4">
        <f ca="1">NOW()</f>
        <v>46182.581871875002</v>
      </c>
    </row>
    <row r="3" spans="2:30" ht="15.75" x14ac:dyDescent="0.25">
      <c r="B3" s="427" t="str">
        <f>Cover!B20</f>
        <v>Based on NMS Budget Vs Actuals Report by Pcode dated MM/DD/YYYY</v>
      </c>
      <c r="C3" s="427"/>
      <c r="D3" s="427"/>
      <c r="E3" s="427"/>
      <c r="F3" s="427"/>
      <c r="G3" s="427"/>
      <c r="H3" s="427"/>
      <c r="I3" s="427"/>
      <c r="J3" s="427"/>
      <c r="K3" s="427"/>
      <c r="L3" s="427"/>
      <c r="M3" s="427"/>
      <c r="N3" s="427"/>
      <c r="O3" s="427"/>
      <c r="P3" s="427"/>
      <c r="Q3" s="427"/>
      <c r="R3" s="427"/>
      <c r="S3" s="427"/>
      <c r="T3" s="427"/>
      <c r="U3" s="5">
        <f ca="1">NOW()</f>
        <v>46182.581871875002</v>
      </c>
    </row>
    <row r="4" spans="2:30" ht="15.75" x14ac:dyDescent="0.25">
      <c r="B4" s="268" t="str">
        <f>Cover!B7</f>
        <v>Pcode Number and Program Name</v>
      </c>
      <c r="C4" s="268"/>
      <c r="D4" s="268"/>
      <c r="E4" s="268"/>
      <c r="F4" s="268"/>
      <c r="G4" s="268"/>
      <c r="H4" s="268"/>
      <c r="I4" s="268"/>
      <c r="J4" s="268"/>
      <c r="K4" s="268"/>
      <c r="L4" s="268"/>
      <c r="M4" s="268"/>
      <c r="N4" s="268"/>
      <c r="O4" s="268"/>
      <c r="P4" s="268"/>
      <c r="Q4" s="268"/>
      <c r="R4" s="268"/>
      <c r="S4" s="268"/>
      <c r="T4" s="268"/>
      <c r="U4" s="80"/>
      <c r="V4" s="43"/>
    </row>
    <row r="5" spans="2:30" ht="15.75" x14ac:dyDescent="0.25">
      <c r="B5" s="427" t="str">
        <f>Cover!B19</f>
        <v>FY27</v>
      </c>
      <c r="C5" s="427"/>
      <c r="D5" s="427"/>
      <c r="E5" s="427"/>
      <c r="F5" s="427"/>
      <c r="G5" s="427"/>
      <c r="H5" s="427"/>
      <c r="I5" s="427"/>
      <c r="J5" s="427"/>
      <c r="K5" s="427"/>
      <c r="L5" s="427"/>
      <c r="M5" s="427"/>
      <c r="N5" s="427"/>
      <c r="O5" s="427"/>
      <c r="P5" s="427"/>
      <c r="Q5" s="427"/>
      <c r="R5" s="427"/>
      <c r="S5" s="427"/>
      <c r="T5" s="427"/>
      <c r="U5" s="45"/>
      <c r="V5" s="43"/>
    </row>
    <row r="6" spans="2:30" ht="15.75" x14ac:dyDescent="0.25">
      <c r="B6" s="45" t="s">
        <v>136</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428" t="str">
        <f ca="1">CELL("filename")</f>
        <v>Q:\Simon\Projections\[FY27-Budget-Projections-Template 5.29.26.xlsx]Cover</v>
      </c>
      <c r="S7" s="428"/>
      <c r="T7" s="428"/>
      <c r="U7" s="428"/>
    </row>
    <row r="8" spans="2:30" ht="16.149999999999999" customHeight="1" x14ac:dyDescent="0.2">
      <c r="B8" s="421" t="s">
        <v>60</v>
      </c>
      <c r="C8" s="424" t="s">
        <v>24</v>
      </c>
      <c r="D8" s="417" t="s">
        <v>25</v>
      </c>
      <c r="E8" s="405" t="s">
        <v>98</v>
      </c>
      <c r="F8" s="417" t="s">
        <v>26</v>
      </c>
      <c r="G8" s="417" t="s">
        <v>27</v>
      </c>
      <c r="H8" s="275" t="s">
        <v>259</v>
      </c>
      <c r="I8" s="275" t="s">
        <v>99</v>
      </c>
      <c r="J8" s="275" t="s">
        <v>104</v>
      </c>
      <c r="K8" s="405" t="s">
        <v>100</v>
      </c>
      <c r="L8" s="405" t="s">
        <v>303</v>
      </c>
      <c r="M8" s="405" t="s">
        <v>284</v>
      </c>
      <c r="N8" s="405" t="s">
        <v>285</v>
      </c>
      <c r="O8" s="405" t="s">
        <v>286</v>
      </c>
      <c r="P8" s="405" t="s">
        <v>101</v>
      </c>
      <c r="Q8" s="43"/>
      <c r="R8" s="408" t="s">
        <v>260</v>
      </c>
      <c r="S8" s="409"/>
      <c r="T8" s="409"/>
      <c r="U8" s="410"/>
      <c r="V8" s="43"/>
    </row>
    <row r="9" spans="2:30" ht="31.9" customHeight="1" x14ac:dyDescent="0.2">
      <c r="B9" s="422"/>
      <c r="C9" s="425"/>
      <c r="D9" s="418"/>
      <c r="E9" s="406"/>
      <c r="F9" s="418"/>
      <c r="G9" s="418"/>
      <c r="H9" s="276"/>
      <c r="I9" s="276"/>
      <c r="J9" s="276"/>
      <c r="K9" s="406"/>
      <c r="L9" s="406"/>
      <c r="M9" s="406"/>
      <c r="N9" s="406"/>
      <c r="O9" s="406"/>
      <c r="P9" s="406"/>
      <c r="Q9" s="43"/>
      <c r="R9" s="411"/>
      <c r="S9" s="412"/>
      <c r="T9" s="412"/>
      <c r="U9" s="413"/>
      <c r="V9" s="43"/>
    </row>
    <row r="10" spans="2:30" ht="15.75" x14ac:dyDescent="0.25">
      <c r="B10" s="423"/>
      <c r="C10" s="426"/>
      <c r="D10" s="419"/>
      <c r="E10" s="407"/>
      <c r="F10" s="419"/>
      <c r="G10" s="419"/>
      <c r="H10" s="420"/>
      <c r="I10" s="420"/>
      <c r="J10" s="239" t="str">
        <f>Cover!B19</f>
        <v>FY27</v>
      </c>
      <c r="K10" s="240" t="str">
        <f>Cover!B19</f>
        <v>FY27</v>
      </c>
      <c r="L10" s="407"/>
      <c r="M10" s="407"/>
      <c r="N10" s="407"/>
      <c r="O10" s="407"/>
      <c r="P10" s="407"/>
      <c r="Q10" s="43"/>
      <c r="R10" s="414" t="str">
        <f>+Cover!B19</f>
        <v>FY27</v>
      </c>
      <c r="S10" s="415"/>
      <c r="T10" s="415"/>
      <c r="U10" s="416"/>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397" t="s">
        <v>28</v>
      </c>
      <c r="S11" s="399" t="s">
        <v>20</v>
      </c>
      <c r="T11" s="400"/>
      <c r="U11" s="403" t="s">
        <v>95</v>
      </c>
      <c r="V11" s="43"/>
      <c r="W11" s="99" t="s">
        <v>115</v>
      </c>
      <c r="X11" s="99" t="s">
        <v>116</v>
      </c>
      <c r="Y11" s="99" t="s">
        <v>117</v>
      </c>
      <c r="Z11" s="99" t="s">
        <v>118</v>
      </c>
      <c r="AA11" s="99" t="s">
        <v>119</v>
      </c>
      <c r="AD11" s="3" t="s">
        <v>116</v>
      </c>
    </row>
    <row r="12" spans="2:30" ht="15.6" customHeight="1" x14ac:dyDescent="0.2">
      <c r="B12" s="132"/>
      <c r="C12" s="133"/>
      <c r="D12" s="134"/>
      <c r="E12" s="134"/>
      <c r="F12" s="135"/>
      <c r="G12" s="134"/>
      <c r="H12" s="136"/>
      <c r="I12" s="90">
        <f>H12/2088</f>
        <v>0</v>
      </c>
      <c r="J12" s="139"/>
      <c r="K12" s="72">
        <f>+I12*J12</f>
        <v>0</v>
      </c>
      <c r="L12" s="124"/>
      <c r="M12" s="72">
        <f>+L12*(J12/80)</f>
        <v>0</v>
      </c>
      <c r="N12" s="125"/>
      <c r="O12" s="72">
        <f>ROUND(N12*((J12-8)/80),0)</f>
        <v>0</v>
      </c>
      <c r="P12" s="125"/>
      <c r="Q12" s="43"/>
      <c r="R12" s="398"/>
      <c r="S12" s="401"/>
      <c r="T12" s="402"/>
      <c r="U12" s="404"/>
      <c r="V12" s="43"/>
      <c r="W12" s="153">
        <f>IF(D12="Exempt",K12,0)</f>
        <v>0</v>
      </c>
      <c r="X12" s="153">
        <f>IF(D12="Term",K12,0)</f>
        <v>0</v>
      </c>
      <c r="Y12" s="153">
        <f>IF(D12="Perm F/T",K12,0)</f>
        <v>0</v>
      </c>
      <c r="Z12" s="153">
        <f>IF(D12="Perm P/T",K12,0)</f>
        <v>0</v>
      </c>
      <c r="AA12" s="153">
        <f>IF(D12="Temp",K12,0)</f>
        <v>0</v>
      </c>
      <c r="AD12" s="3" t="s">
        <v>117</v>
      </c>
    </row>
    <row r="13" spans="2:30" ht="15.75" x14ac:dyDescent="0.25">
      <c r="B13" s="132"/>
      <c r="C13" s="133"/>
      <c r="D13" s="134"/>
      <c r="E13" s="134"/>
      <c r="F13" s="135"/>
      <c r="G13" s="134"/>
      <c r="H13" s="136"/>
      <c r="I13" s="90">
        <f t="shared" ref="I13:I77" si="0">H13/2088</f>
        <v>0</v>
      </c>
      <c r="J13" s="242" t="s">
        <v>306</v>
      </c>
      <c r="K13" s="72">
        <f>+I13*J13</f>
        <v>0</v>
      </c>
      <c r="L13" s="124"/>
      <c r="M13" s="72">
        <f t="shared" ref="M13:M88" si="1">+L13*(J13/80)</f>
        <v>0</v>
      </c>
      <c r="N13" s="125"/>
      <c r="O13" s="72">
        <f t="shared" ref="O13:O77" si="2">ROUND(N13*((J13-8)/80),0)</f>
        <v>0</v>
      </c>
      <c r="P13" s="125"/>
      <c r="Q13" s="43"/>
      <c r="R13" s="58"/>
      <c r="S13" s="36"/>
      <c r="T13" s="37"/>
      <c r="U13" s="59"/>
      <c r="V13" s="43"/>
      <c r="W13" s="153">
        <f t="shared" ref="W13:W80" si="3">IF(D13="Exempt",K13,0)</f>
        <v>0</v>
      </c>
      <c r="X13" s="153">
        <f t="shared" ref="X13:X80" si="4">IF(D13="Term",K13,0)</f>
        <v>0</v>
      </c>
      <c r="Y13" s="153">
        <f t="shared" ref="Y13:Y80" si="5">IF(D13="Perm F/T",K13,0)</f>
        <v>0</v>
      </c>
      <c r="Z13" s="153">
        <f t="shared" ref="Z13:Z80" si="6">IF(D13="Perm P/T",K13,0)</f>
        <v>0</v>
      </c>
      <c r="AA13" s="153">
        <f t="shared" ref="AA13:AA80" si="7">IF(D13="Temp",K13,0)</f>
        <v>0</v>
      </c>
      <c r="AD13" s="3" t="s">
        <v>118</v>
      </c>
    </row>
    <row r="14" spans="2:30" x14ac:dyDescent="0.2">
      <c r="B14" s="132"/>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364" t="s">
        <v>64</v>
      </c>
      <c r="T14" s="365"/>
      <c r="U14" s="147">
        <f>W90</f>
        <v>0</v>
      </c>
      <c r="V14" s="43"/>
      <c r="W14" s="153">
        <f t="shared" si="3"/>
        <v>0</v>
      </c>
      <c r="X14" s="153">
        <f t="shared" si="4"/>
        <v>0</v>
      </c>
      <c r="Y14" s="153">
        <f t="shared" si="5"/>
        <v>0</v>
      </c>
      <c r="Z14" s="153">
        <f t="shared" si="6"/>
        <v>0</v>
      </c>
      <c r="AA14" s="153">
        <f t="shared" si="7"/>
        <v>0</v>
      </c>
      <c r="AD14" s="3" t="s">
        <v>119</v>
      </c>
    </row>
    <row r="15" spans="2:30" x14ac:dyDescent="0.2">
      <c r="B15" s="132"/>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364" t="s">
        <v>44</v>
      </c>
      <c r="T15" s="365"/>
      <c r="U15" s="147">
        <f>X90</f>
        <v>0</v>
      </c>
      <c r="V15" s="43"/>
      <c r="W15" s="153">
        <f t="shared" si="3"/>
        <v>0</v>
      </c>
      <c r="X15" s="153">
        <f t="shared" si="4"/>
        <v>0</v>
      </c>
      <c r="Y15" s="153">
        <f t="shared" si="5"/>
        <v>0</v>
      </c>
      <c r="Z15" s="153">
        <f t="shared" si="6"/>
        <v>0</v>
      </c>
      <c r="AA15" s="153">
        <f t="shared" si="7"/>
        <v>0</v>
      </c>
    </row>
    <row r="16" spans="2:30" x14ac:dyDescent="0.2">
      <c r="B16" s="138"/>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364" t="s">
        <v>65</v>
      </c>
      <c r="T16" s="365"/>
      <c r="U16" s="147">
        <f>Y90</f>
        <v>0</v>
      </c>
      <c r="V16" s="43"/>
      <c r="W16" s="153">
        <f t="shared" si="3"/>
        <v>0</v>
      </c>
      <c r="X16" s="153">
        <f t="shared" si="4"/>
        <v>0</v>
      </c>
      <c r="Y16" s="153">
        <f t="shared" si="5"/>
        <v>0</v>
      </c>
      <c r="Z16" s="153">
        <f t="shared" si="6"/>
        <v>0</v>
      </c>
      <c r="AA16" s="153">
        <f t="shared" si="7"/>
        <v>0</v>
      </c>
    </row>
    <row r="17" spans="2:27" ht="15.75" x14ac:dyDescent="0.25">
      <c r="B17" s="138"/>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364" t="s">
        <v>66</v>
      </c>
      <c r="T17" s="365"/>
      <c r="U17" s="154">
        <f>Z90</f>
        <v>0</v>
      </c>
      <c r="V17" s="43"/>
      <c r="W17" s="153">
        <f t="shared" si="3"/>
        <v>0</v>
      </c>
      <c r="X17" s="153">
        <f t="shared" si="4"/>
        <v>0</v>
      </c>
      <c r="Y17" s="153">
        <f t="shared" si="5"/>
        <v>0</v>
      </c>
      <c r="Z17" s="153">
        <f t="shared" si="6"/>
        <v>0</v>
      </c>
      <c r="AA17" s="153">
        <f t="shared" si="7"/>
        <v>0</v>
      </c>
    </row>
    <row r="18" spans="2:27" x14ac:dyDescent="0.2">
      <c r="B18" s="138"/>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364" t="s">
        <v>45</v>
      </c>
      <c r="T18" s="365"/>
      <c r="U18" s="154">
        <f>AA90</f>
        <v>0</v>
      </c>
      <c r="V18" s="43"/>
      <c r="W18" s="153">
        <f t="shared" si="3"/>
        <v>0</v>
      </c>
      <c r="X18" s="153">
        <f t="shared" si="4"/>
        <v>0</v>
      </c>
      <c r="Y18" s="153">
        <f t="shared" si="5"/>
        <v>0</v>
      </c>
      <c r="Z18" s="153">
        <f t="shared" si="6"/>
        <v>0</v>
      </c>
      <c r="AA18" s="153">
        <f t="shared" si="7"/>
        <v>0</v>
      </c>
    </row>
    <row r="19" spans="2:27" ht="15.75" x14ac:dyDescent="0.25">
      <c r="B19" s="138"/>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364" t="s">
        <v>46</v>
      </c>
      <c r="T19" s="365"/>
      <c r="U19" s="148"/>
      <c r="V19" s="43"/>
      <c r="W19" s="153">
        <f t="shared" si="3"/>
        <v>0</v>
      </c>
      <c r="X19" s="153">
        <f t="shared" si="4"/>
        <v>0</v>
      </c>
      <c r="Y19" s="153">
        <f t="shared" si="5"/>
        <v>0</v>
      </c>
      <c r="Z19" s="153">
        <f t="shared" si="6"/>
        <v>0</v>
      </c>
      <c r="AA19" s="153">
        <f t="shared" si="7"/>
        <v>0</v>
      </c>
    </row>
    <row r="20" spans="2:27" ht="15.75" x14ac:dyDescent="0.25">
      <c r="B20" s="138"/>
      <c r="C20" s="133"/>
      <c r="D20" s="134"/>
      <c r="E20" s="134"/>
      <c r="F20" s="135"/>
      <c r="G20" s="134"/>
      <c r="H20" s="136"/>
      <c r="I20" s="90">
        <f t="shared" si="0"/>
        <v>0</v>
      </c>
      <c r="J20" s="139"/>
      <c r="K20" s="72">
        <f t="shared" si="8"/>
        <v>0</v>
      </c>
      <c r="L20" s="124"/>
      <c r="M20" s="72">
        <f t="shared" si="1"/>
        <v>0</v>
      </c>
      <c r="N20" s="125"/>
      <c r="O20" s="72">
        <f t="shared" si="2"/>
        <v>0</v>
      </c>
      <c r="P20" s="125"/>
      <c r="Q20" s="45"/>
      <c r="R20" s="241">
        <v>520700</v>
      </c>
      <c r="S20" s="395" t="s">
        <v>304</v>
      </c>
      <c r="T20" s="396"/>
      <c r="U20" s="243">
        <f>O90</f>
        <v>0</v>
      </c>
      <c r="V20" s="43"/>
      <c r="W20" s="153">
        <f t="shared" si="3"/>
        <v>0</v>
      </c>
      <c r="X20" s="153">
        <f t="shared" si="4"/>
        <v>0</v>
      </c>
      <c r="Y20" s="153">
        <f t="shared" si="5"/>
        <v>0</v>
      </c>
      <c r="Z20" s="153">
        <f t="shared" si="6"/>
        <v>0</v>
      </c>
      <c r="AA20" s="153">
        <f t="shared" si="7"/>
        <v>0</v>
      </c>
    </row>
    <row r="21" spans="2:27" ht="15.75" x14ac:dyDescent="0.25">
      <c r="B21" s="138"/>
      <c r="C21" s="133"/>
      <c r="D21" s="134"/>
      <c r="E21" s="134"/>
      <c r="F21" s="135"/>
      <c r="G21" s="134"/>
      <c r="H21" s="136"/>
      <c r="I21" s="90">
        <f t="shared" si="0"/>
        <v>0</v>
      </c>
      <c r="J21" s="139"/>
      <c r="K21" s="72">
        <f t="shared" si="8"/>
        <v>0</v>
      </c>
      <c r="L21" s="124"/>
      <c r="M21" s="72">
        <f t="shared" si="1"/>
        <v>0</v>
      </c>
      <c r="N21" s="125"/>
      <c r="O21" s="72">
        <f t="shared" si="2"/>
        <v>0</v>
      </c>
      <c r="P21" s="125"/>
      <c r="Q21" s="45"/>
      <c r="R21" s="241">
        <v>520700</v>
      </c>
      <c r="S21" s="364" t="s">
        <v>305</v>
      </c>
      <c r="T21" s="365"/>
      <c r="U21" s="148"/>
      <c r="V21" s="43"/>
      <c r="W21" s="153">
        <f t="shared" si="3"/>
        <v>0</v>
      </c>
      <c r="X21" s="153">
        <f t="shared" si="4"/>
        <v>0</v>
      </c>
      <c r="Y21" s="153">
        <f t="shared" si="5"/>
        <v>0</v>
      </c>
      <c r="Z21" s="153">
        <f t="shared" si="6"/>
        <v>0</v>
      </c>
      <c r="AA21" s="153">
        <f t="shared" si="7"/>
        <v>0</v>
      </c>
    </row>
    <row r="22" spans="2:27" x14ac:dyDescent="0.2">
      <c r="B22" s="138"/>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364" t="s">
        <v>67</v>
      </c>
      <c r="T22" s="365"/>
      <c r="U22" s="148"/>
      <c r="V22" s="43"/>
      <c r="W22" s="153">
        <f t="shared" si="3"/>
        <v>0</v>
      </c>
      <c r="X22" s="153">
        <f t="shared" si="4"/>
        <v>0</v>
      </c>
      <c r="Y22" s="153">
        <f t="shared" si="5"/>
        <v>0</v>
      </c>
      <c r="Z22" s="153">
        <f t="shared" si="6"/>
        <v>0</v>
      </c>
      <c r="AA22" s="153">
        <f t="shared" si="7"/>
        <v>0</v>
      </c>
    </row>
    <row r="23" spans="2:27" x14ac:dyDescent="0.2">
      <c r="B23" s="138"/>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364" t="s">
        <v>47</v>
      </c>
      <c r="T23" s="365"/>
      <c r="U23" s="148"/>
      <c r="V23" s="43"/>
      <c r="W23" s="153">
        <f t="shared" si="3"/>
        <v>0</v>
      </c>
      <c r="X23" s="153">
        <f t="shared" si="4"/>
        <v>0</v>
      </c>
      <c r="Y23" s="153">
        <f t="shared" si="5"/>
        <v>0</v>
      </c>
      <c r="Z23" s="153">
        <f t="shared" si="6"/>
        <v>0</v>
      </c>
      <c r="AA23" s="153">
        <f t="shared" si="7"/>
        <v>0</v>
      </c>
    </row>
    <row r="24" spans="2:27" x14ac:dyDescent="0.2">
      <c r="B24" s="138"/>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22"/>
      <c r="V24" s="43"/>
      <c r="W24" s="153">
        <f t="shared" ref="W24:W27" si="9">IF(D24="Exempt",K24,0)</f>
        <v>0</v>
      </c>
      <c r="X24" s="153">
        <f t="shared" ref="X24:X27" si="10">IF(D24="Term",K24,0)</f>
        <v>0</v>
      </c>
      <c r="Y24" s="153">
        <f t="shared" ref="Y24:Y27" si="11">IF(D24="Perm F/T",K24,0)</f>
        <v>0</v>
      </c>
      <c r="Z24" s="153">
        <f t="shared" ref="Z24:Z27" si="12">IF(D24="Perm P/T",K24,0)</f>
        <v>0</v>
      </c>
      <c r="AA24" s="153">
        <f t="shared" ref="AA24:AA27" si="13">IF(D24="Temp",K24,0)</f>
        <v>0</v>
      </c>
    </row>
    <row r="25" spans="2:27" x14ac:dyDescent="0.2">
      <c r="B25" s="138"/>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22"/>
      <c r="V25" s="43"/>
      <c r="W25" s="153">
        <f t="shared" si="9"/>
        <v>0</v>
      </c>
      <c r="X25" s="153">
        <f t="shared" si="10"/>
        <v>0</v>
      </c>
      <c r="Y25" s="153">
        <f t="shared" si="11"/>
        <v>0</v>
      </c>
      <c r="Z25" s="153">
        <f t="shared" si="12"/>
        <v>0</v>
      </c>
      <c r="AA25" s="153">
        <f t="shared" si="13"/>
        <v>0</v>
      </c>
    </row>
    <row r="26" spans="2:27" x14ac:dyDescent="0.2">
      <c r="B26" s="138"/>
      <c r="C26" s="133"/>
      <c r="D26" s="134"/>
      <c r="E26" s="134"/>
      <c r="F26" s="135"/>
      <c r="G26" s="134"/>
      <c r="H26" s="136"/>
      <c r="I26" s="90">
        <f t="shared" si="0"/>
        <v>0</v>
      </c>
      <c r="J26" s="139"/>
      <c r="K26" s="72">
        <f t="shared" si="8"/>
        <v>0</v>
      </c>
      <c r="L26" s="124"/>
      <c r="M26" s="72">
        <f t="shared" si="1"/>
        <v>0</v>
      </c>
      <c r="N26" s="125"/>
      <c r="O26" s="72">
        <f t="shared" si="2"/>
        <v>0</v>
      </c>
      <c r="P26" s="125"/>
      <c r="Q26" s="43"/>
      <c r="R26" s="217"/>
      <c r="S26" s="218"/>
      <c r="T26" s="218"/>
      <c r="U26" s="226"/>
      <c r="V26" s="43"/>
      <c r="W26" s="153">
        <f t="shared" si="9"/>
        <v>0</v>
      </c>
      <c r="X26" s="153">
        <f t="shared" si="10"/>
        <v>0</v>
      </c>
      <c r="Y26" s="153">
        <f t="shared" si="11"/>
        <v>0</v>
      </c>
      <c r="Z26" s="153">
        <f t="shared" si="12"/>
        <v>0</v>
      </c>
      <c r="AA26" s="153">
        <f t="shared" si="13"/>
        <v>0</v>
      </c>
    </row>
    <row r="27" spans="2:27" x14ac:dyDescent="0.2">
      <c r="B27" s="138"/>
      <c r="C27" s="133"/>
      <c r="D27" s="134"/>
      <c r="E27" s="134"/>
      <c r="F27" s="135"/>
      <c r="G27" s="137"/>
      <c r="H27" s="136"/>
      <c r="I27" s="90">
        <f t="shared" si="0"/>
        <v>0</v>
      </c>
      <c r="J27" s="139"/>
      <c r="K27" s="72">
        <f t="shared" si="8"/>
        <v>0</v>
      </c>
      <c r="L27" s="124"/>
      <c r="M27" s="72">
        <f t="shared" si="1"/>
        <v>0</v>
      </c>
      <c r="N27" s="125"/>
      <c r="O27" s="72">
        <f t="shared" si="2"/>
        <v>0</v>
      </c>
      <c r="P27" s="125"/>
      <c r="Q27" s="43"/>
      <c r="R27" s="60"/>
      <c r="S27" s="39"/>
      <c r="T27" s="40"/>
      <c r="U27" s="145"/>
      <c r="V27" s="43"/>
      <c r="W27" s="153">
        <f t="shared" si="9"/>
        <v>0</v>
      </c>
      <c r="X27" s="153">
        <f t="shared" si="10"/>
        <v>0</v>
      </c>
      <c r="Y27" s="153">
        <f t="shared" si="11"/>
        <v>0</v>
      </c>
      <c r="Z27" s="153">
        <f t="shared" si="12"/>
        <v>0</v>
      </c>
      <c r="AA27" s="153">
        <f t="shared" si="13"/>
        <v>0</v>
      </c>
    </row>
    <row r="28" spans="2:27" ht="16.149999999999999" customHeight="1" x14ac:dyDescent="0.25">
      <c r="B28" s="138"/>
      <c r="C28" s="133"/>
      <c r="D28" s="134"/>
      <c r="E28" s="134"/>
      <c r="F28" s="135"/>
      <c r="G28" s="134"/>
      <c r="H28" s="136"/>
      <c r="I28" s="90">
        <f t="shared" si="0"/>
        <v>0</v>
      </c>
      <c r="J28" s="139"/>
      <c r="K28" s="72">
        <f t="shared" si="8"/>
        <v>0</v>
      </c>
      <c r="L28" s="124"/>
      <c r="M28" s="72">
        <f t="shared" si="1"/>
        <v>0</v>
      </c>
      <c r="N28" s="125"/>
      <c r="O28" s="72">
        <f t="shared" si="2"/>
        <v>0</v>
      </c>
      <c r="P28" s="125"/>
      <c r="Q28" s="45"/>
      <c r="R28" s="366" t="s">
        <v>92</v>
      </c>
      <c r="S28" s="367"/>
      <c r="T28" s="368"/>
      <c r="U28" s="393">
        <f>SUM(U14:U26)</f>
        <v>0</v>
      </c>
      <c r="V28" s="45"/>
      <c r="W28" s="153">
        <f t="shared" si="3"/>
        <v>0</v>
      </c>
      <c r="X28" s="153">
        <f t="shared" si="4"/>
        <v>0</v>
      </c>
      <c r="Y28" s="153">
        <f t="shared" si="5"/>
        <v>0</v>
      </c>
      <c r="Z28" s="153">
        <f t="shared" si="6"/>
        <v>0</v>
      </c>
      <c r="AA28" s="153">
        <f t="shared" si="7"/>
        <v>0</v>
      </c>
    </row>
    <row r="29" spans="2:27" ht="15.75" x14ac:dyDescent="0.25">
      <c r="B29" s="138"/>
      <c r="C29" s="133"/>
      <c r="D29" s="134"/>
      <c r="E29" s="134"/>
      <c r="F29" s="135"/>
      <c r="G29" s="134"/>
      <c r="H29" s="136"/>
      <c r="I29" s="90">
        <f t="shared" si="0"/>
        <v>0</v>
      </c>
      <c r="J29" s="139"/>
      <c r="K29" s="72">
        <f t="shared" si="8"/>
        <v>0</v>
      </c>
      <c r="L29" s="124"/>
      <c r="M29" s="72">
        <f t="shared" si="1"/>
        <v>0</v>
      </c>
      <c r="N29" s="125"/>
      <c r="O29" s="72">
        <f t="shared" si="2"/>
        <v>0</v>
      </c>
      <c r="P29" s="125"/>
      <c r="Q29" s="45"/>
      <c r="R29" s="369"/>
      <c r="S29" s="370"/>
      <c r="T29" s="371"/>
      <c r="U29" s="394"/>
      <c r="V29" s="45"/>
      <c r="W29" s="153">
        <f t="shared" si="3"/>
        <v>0</v>
      </c>
      <c r="X29" s="153">
        <f t="shared" si="4"/>
        <v>0</v>
      </c>
      <c r="Y29" s="153">
        <f t="shared" si="5"/>
        <v>0</v>
      </c>
      <c r="Z29" s="153">
        <f t="shared" si="6"/>
        <v>0</v>
      </c>
      <c r="AA29" s="153">
        <f t="shared" si="7"/>
        <v>0</v>
      </c>
    </row>
    <row r="30" spans="2:27" ht="15.75" x14ac:dyDescent="0.25">
      <c r="B30" s="138"/>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8"/>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8"/>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(+U28-U19-U22-U21-U18)*0.1924</f>
        <v>0</v>
      </c>
      <c r="V32" s="43"/>
      <c r="W32" s="153">
        <f t="shared" si="3"/>
        <v>0</v>
      </c>
      <c r="X32" s="153">
        <f t="shared" si="4"/>
        <v>0</v>
      </c>
      <c r="Y32" s="153">
        <f t="shared" si="5"/>
        <v>0</v>
      </c>
      <c r="Z32" s="153">
        <f t="shared" si="6"/>
        <v>0</v>
      </c>
      <c r="AA32" s="153">
        <f t="shared" si="7"/>
        <v>0</v>
      </c>
    </row>
    <row r="33" spans="2:27" ht="15.75" x14ac:dyDescent="0.25">
      <c r="B33" s="138"/>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8"/>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8"/>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8"/>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8"/>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8"/>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8"/>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8"/>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8"/>
      <c r="C41" s="133"/>
      <c r="D41" s="134"/>
      <c r="E41" s="134"/>
      <c r="F41" s="135"/>
      <c r="G41" s="134"/>
      <c r="H41" s="136"/>
      <c r="I41" s="90">
        <f t="shared" si="0"/>
        <v>0</v>
      </c>
      <c r="J41" s="139"/>
      <c r="K41" s="72">
        <f t="shared" si="8"/>
        <v>0</v>
      </c>
      <c r="L41" s="124"/>
      <c r="M41" s="72">
        <f t="shared" si="1"/>
        <v>0</v>
      </c>
      <c r="N41" s="125"/>
      <c r="O41" s="72">
        <f t="shared" si="2"/>
        <v>0</v>
      </c>
      <c r="P41" s="125"/>
      <c r="Q41" s="45"/>
      <c r="R41" s="366" t="s">
        <v>96</v>
      </c>
      <c r="S41" s="367"/>
      <c r="T41" s="368"/>
      <c r="U41" s="393">
        <f>SUM(U31:U39)</f>
        <v>0</v>
      </c>
      <c r="V41" s="43"/>
      <c r="W41" s="153">
        <f t="shared" si="3"/>
        <v>0</v>
      </c>
      <c r="X41" s="153">
        <f t="shared" si="4"/>
        <v>0</v>
      </c>
      <c r="Y41" s="153">
        <f t="shared" si="5"/>
        <v>0</v>
      </c>
      <c r="Z41" s="153">
        <f t="shared" si="6"/>
        <v>0</v>
      </c>
      <c r="AA41" s="153">
        <f t="shared" si="7"/>
        <v>0</v>
      </c>
    </row>
    <row r="42" spans="2:27" ht="15.75" x14ac:dyDescent="0.25">
      <c r="B42" s="138"/>
      <c r="C42" s="133"/>
      <c r="D42" s="134"/>
      <c r="E42" s="134"/>
      <c r="F42" s="135"/>
      <c r="G42" s="134"/>
      <c r="H42" s="136"/>
      <c r="I42" s="90">
        <f t="shared" si="0"/>
        <v>0</v>
      </c>
      <c r="J42" s="139"/>
      <c r="K42" s="72">
        <f t="shared" si="8"/>
        <v>0</v>
      </c>
      <c r="L42" s="124"/>
      <c r="M42" s="72">
        <f t="shared" si="1"/>
        <v>0</v>
      </c>
      <c r="N42" s="125"/>
      <c r="O42" s="72">
        <f t="shared" si="2"/>
        <v>0</v>
      </c>
      <c r="P42" s="125"/>
      <c r="Q42" s="45"/>
      <c r="R42" s="369"/>
      <c r="S42" s="370"/>
      <c r="T42" s="371"/>
      <c r="U42" s="394"/>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58" t="s">
        <v>34</v>
      </c>
      <c r="S43" s="359"/>
      <c r="T43" s="359"/>
      <c r="U43" s="372">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60"/>
      <c r="S44" s="361"/>
      <c r="T44" s="361"/>
      <c r="U44" s="373"/>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62"/>
      <c r="S45" s="363"/>
      <c r="T45" s="363"/>
      <c r="U45" s="374"/>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375"/>
      <c r="S47" s="376"/>
      <c r="T47" s="377"/>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378" t="s">
        <v>30</v>
      </c>
      <c r="S48" s="379"/>
      <c r="T48" s="380"/>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381" t="s">
        <v>307</v>
      </c>
      <c r="S49" s="382"/>
      <c r="T49" s="383"/>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381"/>
      <c r="S50" s="382"/>
      <c r="T50" s="383"/>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84"/>
      <c r="S51" s="385"/>
      <c r="T51" s="386"/>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si="3"/>
        <v>0</v>
      </c>
      <c r="X77" s="153">
        <f t="shared" si="4"/>
        <v>0</v>
      </c>
      <c r="Y77" s="153">
        <f t="shared" si="5"/>
        <v>0</v>
      </c>
      <c r="Z77" s="153">
        <f t="shared" si="6"/>
        <v>0</v>
      </c>
      <c r="AA77" s="153">
        <f t="shared" si="7"/>
        <v>0</v>
      </c>
    </row>
    <row r="78" spans="2:27" x14ac:dyDescent="0.2">
      <c r="B78" s="132"/>
      <c r="C78" s="133"/>
      <c r="D78" s="134"/>
      <c r="E78" s="134"/>
      <c r="F78" s="135"/>
      <c r="G78" s="134"/>
      <c r="H78" s="136"/>
      <c r="I78" s="90">
        <f t="shared" ref="I78:I88" si="14">H78/2088</f>
        <v>0</v>
      </c>
      <c r="J78" s="139"/>
      <c r="K78" s="72">
        <f t="shared" si="8"/>
        <v>0</v>
      </c>
      <c r="L78" s="124"/>
      <c r="M78" s="72">
        <f t="shared" si="1"/>
        <v>0</v>
      </c>
      <c r="N78" s="125"/>
      <c r="O78" s="72">
        <f t="shared" ref="O78:O88" si="15">ROUND(N78*((J78-8)/80),0)</f>
        <v>0</v>
      </c>
      <c r="P78" s="125"/>
      <c r="Q78" s="43"/>
      <c r="U78" s="22"/>
      <c r="V78" s="43"/>
      <c r="W78" s="153">
        <f t="shared" si="3"/>
        <v>0</v>
      </c>
      <c r="X78" s="153">
        <f t="shared" si="4"/>
        <v>0</v>
      </c>
      <c r="Y78" s="153">
        <f t="shared" si="5"/>
        <v>0</v>
      </c>
      <c r="Z78" s="153">
        <f t="shared" si="6"/>
        <v>0</v>
      </c>
      <c r="AA78" s="153">
        <f t="shared" si="7"/>
        <v>0</v>
      </c>
    </row>
    <row r="79" spans="2:27" x14ac:dyDescent="0.2">
      <c r="B79" s="132"/>
      <c r="C79" s="133"/>
      <c r="D79" s="134"/>
      <c r="E79" s="134"/>
      <c r="F79" s="135"/>
      <c r="G79" s="134"/>
      <c r="H79" s="136"/>
      <c r="I79" s="90">
        <f t="shared" si="14"/>
        <v>0</v>
      </c>
      <c r="J79" s="139"/>
      <c r="K79" s="72">
        <f t="shared" si="8"/>
        <v>0</v>
      </c>
      <c r="L79" s="124"/>
      <c r="M79" s="72">
        <f t="shared" si="1"/>
        <v>0</v>
      </c>
      <c r="N79" s="125"/>
      <c r="O79" s="72">
        <f t="shared" si="15"/>
        <v>0</v>
      </c>
      <c r="P79" s="125"/>
      <c r="Q79" s="43"/>
      <c r="U79" s="22"/>
      <c r="V79" s="43"/>
      <c r="W79" s="153">
        <f t="shared" si="3"/>
        <v>0</v>
      </c>
      <c r="X79" s="153">
        <f t="shared" si="4"/>
        <v>0</v>
      </c>
      <c r="Y79" s="153">
        <f t="shared" si="5"/>
        <v>0</v>
      </c>
      <c r="Z79" s="153">
        <f t="shared" si="6"/>
        <v>0</v>
      </c>
      <c r="AA79" s="153">
        <f t="shared" si="7"/>
        <v>0</v>
      </c>
    </row>
    <row r="80" spans="2:27" x14ac:dyDescent="0.2">
      <c r="B80" s="132"/>
      <c r="C80" s="133"/>
      <c r="D80" s="134"/>
      <c r="E80" s="134"/>
      <c r="F80" s="135"/>
      <c r="G80" s="134"/>
      <c r="H80" s="136"/>
      <c r="I80" s="90">
        <f t="shared" si="14"/>
        <v>0</v>
      </c>
      <c r="J80" s="139"/>
      <c r="K80" s="72">
        <f t="shared" si="8"/>
        <v>0</v>
      </c>
      <c r="L80" s="124"/>
      <c r="M80" s="72">
        <f t="shared" si="1"/>
        <v>0</v>
      </c>
      <c r="N80" s="125"/>
      <c r="O80" s="72">
        <f t="shared" si="15"/>
        <v>0</v>
      </c>
      <c r="P80" s="125"/>
      <c r="Q80" s="43"/>
      <c r="U80" s="22"/>
      <c r="V80" s="43"/>
      <c r="W80" s="153">
        <f t="shared" si="3"/>
        <v>0</v>
      </c>
      <c r="X80" s="153">
        <f t="shared" si="4"/>
        <v>0</v>
      </c>
      <c r="Y80" s="153">
        <f t="shared" si="5"/>
        <v>0</v>
      </c>
      <c r="Z80" s="153">
        <f t="shared" si="6"/>
        <v>0</v>
      </c>
      <c r="AA80" s="153">
        <f t="shared" si="7"/>
        <v>0</v>
      </c>
    </row>
    <row r="81" spans="2:27" x14ac:dyDescent="0.2">
      <c r="B81" s="132"/>
      <c r="C81" s="133"/>
      <c r="D81" s="134"/>
      <c r="E81" s="134"/>
      <c r="F81" s="135"/>
      <c r="G81" s="134"/>
      <c r="H81" s="136"/>
      <c r="I81" s="90">
        <f t="shared" si="14"/>
        <v>0</v>
      </c>
      <c r="J81" s="139"/>
      <c r="K81" s="72">
        <f t="shared" si="8"/>
        <v>0</v>
      </c>
      <c r="L81" s="124"/>
      <c r="M81" s="72">
        <f t="shared" si="1"/>
        <v>0</v>
      </c>
      <c r="N81" s="125"/>
      <c r="O81" s="72">
        <f t="shared" si="15"/>
        <v>0</v>
      </c>
      <c r="P81" s="125"/>
      <c r="Q81" s="43"/>
      <c r="U81" s="22"/>
      <c r="V81" s="43"/>
      <c r="W81" s="153">
        <f t="shared" ref="W81:W88" si="16">IF(D81="Exempt",K81,0)</f>
        <v>0</v>
      </c>
      <c r="X81" s="153">
        <f t="shared" ref="X81:X88" si="17">IF(D81="Term",K81,0)</f>
        <v>0</v>
      </c>
      <c r="Y81" s="153">
        <f t="shared" ref="Y81:Y88" si="18">IF(D81="Perm F/T",K81,0)</f>
        <v>0</v>
      </c>
      <c r="Z81" s="153">
        <f t="shared" ref="Z81:Z88" si="19">IF(D81="Perm P/T",K81,0)</f>
        <v>0</v>
      </c>
      <c r="AA81" s="153">
        <f t="shared" ref="AA81:AA88" si="20">IF(D81="Temp",K81,0)</f>
        <v>0</v>
      </c>
    </row>
    <row r="82" spans="2:27" x14ac:dyDescent="0.2">
      <c r="B82" s="132"/>
      <c r="C82" s="133"/>
      <c r="D82" s="134"/>
      <c r="E82" s="134"/>
      <c r="F82" s="135"/>
      <c r="G82" s="134"/>
      <c r="H82" s="136"/>
      <c r="I82" s="90">
        <f t="shared" si="14"/>
        <v>0</v>
      </c>
      <c r="J82" s="139"/>
      <c r="K82" s="72">
        <f t="shared" si="8"/>
        <v>0</v>
      </c>
      <c r="L82" s="124"/>
      <c r="M82" s="72">
        <f t="shared" si="1"/>
        <v>0</v>
      </c>
      <c r="N82" s="125"/>
      <c r="O82" s="72">
        <f t="shared" si="15"/>
        <v>0</v>
      </c>
      <c r="P82" s="125"/>
      <c r="Q82" s="43"/>
      <c r="U82" s="22"/>
      <c r="V82" s="43"/>
      <c r="W82" s="153">
        <f t="shared" si="16"/>
        <v>0</v>
      </c>
      <c r="X82" s="153">
        <f t="shared" si="17"/>
        <v>0</v>
      </c>
      <c r="Y82" s="153">
        <f t="shared" si="18"/>
        <v>0</v>
      </c>
      <c r="Z82" s="153">
        <f t="shared" si="19"/>
        <v>0</v>
      </c>
      <c r="AA82" s="153">
        <f t="shared" si="20"/>
        <v>0</v>
      </c>
    </row>
    <row r="83" spans="2:27" x14ac:dyDescent="0.2">
      <c r="B83" s="132"/>
      <c r="C83" s="133"/>
      <c r="D83" s="134"/>
      <c r="E83" s="134"/>
      <c r="F83" s="135"/>
      <c r="G83" s="134"/>
      <c r="H83" s="136"/>
      <c r="I83" s="90">
        <f t="shared" si="14"/>
        <v>0</v>
      </c>
      <c r="J83" s="139"/>
      <c r="K83" s="72">
        <f t="shared" si="8"/>
        <v>0</v>
      </c>
      <c r="L83" s="124"/>
      <c r="M83" s="72">
        <f t="shared" si="1"/>
        <v>0</v>
      </c>
      <c r="N83" s="125"/>
      <c r="O83" s="72">
        <f t="shared" si="15"/>
        <v>0</v>
      </c>
      <c r="P83" s="125"/>
      <c r="Q83" s="43"/>
      <c r="R83" s="44"/>
      <c r="S83" s="43"/>
      <c r="T83" s="43"/>
      <c r="U83" s="22"/>
      <c r="V83" s="43"/>
      <c r="W83" s="153">
        <f t="shared" si="16"/>
        <v>0</v>
      </c>
      <c r="X83" s="153">
        <f t="shared" si="17"/>
        <v>0</v>
      </c>
      <c r="Y83" s="153">
        <f t="shared" si="18"/>
        <v>0</v>
      </c>
      <c r="Z83" s="153">
        <f t="shared" si="19"/>
        <v>0</v>
      </c>
      <c r="AA83" s="153">
        <f t="shared" si="20"/>
        <v>0</v>
      </c>
    </row>
    <row r="84" spans="2:27" x14ac:dyDescent="0.2">
      <c r="B84" s="132"/>
      <c r="C84" s="133"/>
      <c r="D84" s="134"/>
      <c r="E84" s="134"/>
      <c r="F84" s="135"/>
      <c r="G84" s="134"/>
      <c r="H84" s="136"/>
      <c r="I84" s="90">
        <f t="shared" si="14"/>
        <v>0</v>
      </c>
      <c r="J84" s="139"/>
      <c r="K84" s="72">
        <f t="shared" si="8"/>
        <v>0</v>
      </c>
      <c r="L84" s="124"/>
      <c r="M84" s="72">
        <f t="shared" si="1"/>
        <v>0</v>
      </c>
      <c r="N84" s="125"/>
      <c r="O84" s="72">
        <f t="shared" si="15"/>
        <v>0</v>
      </c>
      <c r="P84" s="125"/>
      <c r="Q84" s="43"/>
      <c r="R84" s="44"/>
      <c r="S84" s="43"/>
      <c r="T84" s="43"/>
      <c r="U84" s="22"/>
      <c r="V84" s="43"/>
      <c r="W84" s="153">
        <f t="shared" si="16"/>
        <v>0</v>
      </c>
      <c r="X84" s="153">
        <f t="shared" si="17"/>
        <v>0</v>
      </c>
      <c r="Y84" s="153">
        <f t="shared" si="18"/>
        <v>0</v>
      </c>
      <c r="Z84" s="153">
        <f t="shared" si="19"/>
        <v>0</v>
      </c>
      <c r="AA84" s="153">
        <f t="shared" si="20"/>
        <v>0</v>
      </c>
    </row>
    <row r="85" spans="2:27" x14ac:dyDescent="0.2">
      <c r="B85" s="132"/>
      <c r="C85" s="133"/>
      <c r="D85" s="134"/>
      <c r="E85" s="134"/>
      <c r="F85" s="135"/>
      <c r="G85" s="134"/>
      <c r="H85" s="136"/>
      <c r="I85" s="90">
        <f t="shared" si="14"/>
        <v>0</v>
      </c>
      <c r="J85" s="139"/>
      <c r="K85" s="72">
        <f t="shared" si="8"/>
        <v>0</v>
      </c>
      <c r="L85" s="124"/>
      <c r="M85" s="72">
        <f t="shared" si="1"/>
        <v>0</v>
      </c>
      <c r="N85" s="125"/>
      <c r="O85" s="72">
        <f t="shared" si="15"/>
        <v>0</v>
      </c>
      <c r="P85" s="125"/>
      <c r="Q85" s="43"/>
      <c r="R85" s="44"/>
      <c r="S85" s="43"/>
      <c r="T85" s="43"/>
      <c r="U85" s="22"/>
      <c r="V85" s="43"/>
      <c r="W85" s="153">
        <f t="shared" si="16"/>
        <v>0</v>
      </c>
      <c r="X85" s="153">
        <f t="shared" si="17"/>
        <v>0</v>
      </c>
      <c r="Y85" s="153">
        <f t="shared" si="18"/>
        <v>0</v>
      </c>
      <c r="Z85" s="153">
        <f t="shared" si="19"/>
        <v>0</v>
      </c>
      <c r="AA85" s="153">
        <f t="shared" si="20"/>
        <v>0</v>
      </c>
    </row>
    <row r="86" spans="2:27" x14ac:dyDescent="0.2">
      <c r="B86" s="132"/>
      <c r="C86" s="133"/>
      <c r="D86" s="134"/>
      <c r="E86" s="134"/>
      <c r="F86" s="135"/>
      <c r="G86" s="134"/>
      <c r="H86" s="136"/>
      <c r="I86" s="90">
        <f t="shared" si="14"/>
        <v>0</v>
      </c>
      <c r="J86" s="139"/>
      <c r="K86" s="72">
        <f t="shared" si="8"/>
        <v>0</v>
      </c>
      <c r="L86" s="124"/>
      <c r="M86" s="72">
        <f t="shared" si="1"/>
        <v>0</v>
      </c>
      <c r="N86" s="125"/>
      <c r="O86" s="72">
        <f t="shared" si="15"/>
        <v>0</v>
      </c>
      <c r="P86" s="125"/>
      <c r="Q86" s="43"/>
      <c r="R86" s="44"/>
      <c r="S86" s="43"/>
      <c r="T86" s="43"/>
      <c r="U86" s="22"/>
      <c r="V86" s="43"/>
      <c r="W86" s="153">
        <f t="shared" si="16"/>
        <v>0</v>
      </c>
      <c r="X86" s="153">
        <f t="shared" si="17"/>
        <v>0</v>
      </c>
      <c r="Y86" s="153">
        <f t="shared" si="18"/>
        <v>0</v>
      </c>
      <c r="Z86" s="153">
        <f t="shared" si="19"/>
        <v>0</v>
      </c>
      <c r="AA86" s="153">
        <f t="shared" si="20"/>
        <v>0</v>
      </c>
    </row>
    <row r="87" spans="2:27" x14ac:dyDescent="0.2">
      <c r="B87" s="132"/>
      <c r="C87" s="133"/>
      <c r="D87" s="134"/>
      <c r="E87" s="134"/>
      <c r="F87" s="135"/>
      <c r="G87" s="134"/>
      <c r="H87" s="136"/>
      <c r="I87" s="90">
        <f t="shared" si="14"/>
        <v>0</v>
      </c>
      <c r="J87" s="139"/>
      <c r="K87" s="72">
        <f t="shared" si="8"/>
        <v>0</v>
      </c>
      <c r="L87" s="124"/>
      <c r="M87" s="72">
        <f t="shared" si="1"/>
        <v>0</v>
      </c>
      <c r="N87" s="125"/>
      <c r="O87" s="72">
        <f t="shared" si="15"/>
        <v>0</v>
      </c>
      <c r="P87" s="125"/>
      <c r="Q87" s="43"/>
      <c r="R87" s="44"/>
      <c r="S87" s="43"/>
      <c r="T87" s="43"/>
      <c r="U87" s="22"/>
      <c r="V87" s="43"/>
      <c r="W87" s="153">
        <f t="shared" si="16"/>
        <v>0</v>
      </c>
      <c r="X87" s="153">
        <f t="shared" si="17"/>
        <v>0</v>
      </c>
      <c r="Y87" s="153">
        <f t="shared" si="18"/>
        <v>0</v>
      </c>
      <c r="Z87" s="153">
        <f t="shared" si="19"/>
        <v>0</v>
      </c>
      <c r="AA87" s="153">
        <f t="shared" si="20"/>
        <v>0</v>
      </c>
    </row>
    <row r="88" spans="2:27" x14ac:dyDescent="0.2">
      <c r="B88" s="132"/>
      <c r="C88" s="133"/>
      <c r="D88" s="134"/>
      <c r="E88" s="134"/>
      <c r="F88" s="135"/>
      <c r="G88" s="134"/>
      <c r="H88" s="136"/>
      <c r="I88" s="90">
        <f t="shared" si="14"/>
        <v>0</v>
      </c>
      <c r="J88" s="139"/>
      <c r="K88" s="72">
        <f t="shared" si="8"/>
        <v>0</v>
      </c>
      <c r="L88" s="124"/>
      <c r="M88" s="72">
        <f t="shared" si="1"/>
        <v>0</v>
      </c>
      <c r="N88" s="125"/>
      <c r="O88" s="72">
        <f t="shared" si="15"/>
        <v>0</v>
      </c>
      <c r="P88" s="125"/>
      <c r="Q88" s="43"/>
      <c r="R88" s="44"/>
      <c r="S88" s="43"/>
      <c r="T88" s="43"/>
      <c r="U88" s="22"/>
      <c r="V88" s="43"/>
      <c r="W88" s="153">
        <f t="shared" si="16"/>
        <v>0</v>
      </c>
      <c r="X88" s="153">
        <f t="shared" si="17"/>
        <v>0</v>
      </c>
      <c r="Y88" s="153">
        <f t="shared" si="18"/>
        <v>0</v>
      </c>
      <c r="Z88" s="153">
        <f t="shared" si="19"/>
        <v>0</v>
      </c>
      <c r="AA88" s="153">
        <f t="shared" si="20"/>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f>SUM(H12:H89)</f>
        <v>0</v>
      </c>
      <c r="I90" s="64"/>
      <c r="J90" s="65"/>
      <c r="K90" s="78">
        <f>SUM(K12:K89)</f>
        <v>0</v>
      </c>
      <c r="L90" s="78"/>
      <c r="M90" s="78">
        <f>SUM(M12:M89)</f>
        <v>0</v>
      </c>
      <c r="N90" s="78">
        <f t="shared" ref="N90:O90" si="21">SUM(N12:N89)</f>
        <v>0</v>
      </c>
      <c r="O90" s="78">
        <f t="shared" si="21"/>
        <v>0</v>
      </c>
      <c r="P90" s="78">
        <f>SUM(P11:P89)</f>
        <v>0</v>
      </c>
      <c r="Q90" s="43"/>
      <c r="R90" s="44"/>
      <c r="S90" s="43"/>
      <c r="T90" s="43"/>
      <c r="U90" s="22"/>
      <c r="V90" s="43"/>
      <c r="W90" s="153">
        <f>SUM(W12:W89)</f>
        <v>0</v>
      </c>
      <c r="X90" s="153">
        <f>SUM(X12:X89)</f>
        <v>0</v>
      </c>
      <c r="Y90" s="153">
        <f>SUM(Y12:Y89)</f>
        <v>0</v>
      </c>
      <c r="Z90" s="153">
        <f>SUM(Z12:Z89)</f>
        <v>0</v>
      </c>
      <c r="AA90" s="153">
        <f>SUM(AA12:AA89)</f>
        <v>0</v>
      </c>
    </row>
    <row r="91" spans="2:27" ht="16.5" thickTop="1" x14ac:dyDescent="0.25">
      <c r="B91" s="43"/>
      <c r="C91" s="44"/>
      <c r="D91" s="43"/>
      <c r="E91" s="44"/>
      <c r="F91" s="43"/>
      <c r="G91" s="43"/>
      <c r="H91" s="98"/>
      <c r="I91" s="43"/>
      <c r="J91" s="44"/>
      <c r="K91" s="43"/>
      <c r="L91" s="38"/>
      <c r="M91" s="43"/>
      <c r="N91" s="43"/>
      <c r="O91" s="43"/>
      <c r="P91" s="43"/>
      <c r="Q91" s="43"/>
      <c r="R91" s="44"/>
      <c r="S91" s="45"/>
      <c r="T91" s="45"/>
      <c r="U91" s="16"/>
      <c r="V91" s="43"/>
    </row>
    <row r="93" spans="2:27" x14ac:dyDescent="0.2">
      <c r="B93" s="142" t="s">
        <v>29</v>
      </c>
      <c r="C93" s="387"/>
      <c r="D93" s="387"/>
      <c r="E93" s="387"/>
      <c r="F93" s="387"/>
      <c r="G93" s="387"/>
      <c r="H93" s="387"/>
      <c r="I93" s="387"/>
      <c r="J93" s="387"/>
      <c r="K93" s="387"/>
      <c r="L93" s="387"/>
      <c r="M93" s="387"/>
      <c r="N93" s="387"/>
      <c r="O93" s="387"/>
      <c r="P93" s="387"/>
      <c r="Q93" s="387"/>
      <c r="R93" s="387"/>
      <c r="S93" s="387"/>
      <c r="T93" s="388"/>
    </row>
    <row r="94" spans="2:27" ht="15.75" x14ac:dyDescent="0.25">
      <c r="B94" s="143"/>
      <c r="C94" s="389"/>
      <c r="D94" s="389"/>
      <c r="E94" s="389"/>
      <c r="F94" s="389"/>
      <c r="G94" s="389"/>
      <c r="H94" s="389"/>
      <c r="I94" s="389"/>
      <c r="J94" s="389"/>
      <c r="K94" s="389"/>
      <c r="L94" s="389"/>
      <c r="M94" s="389"/>
      <c r="N94" s="389"/>
      <c r="O94" s="389"/>
      <c r="P94" s="389"/>
      <c r="Q94" s="389"/>
      <c r="R94" s="389"/>
      <c r="S94" s="389"/>
      <c r="T94" s="390"/>
    </row>
    <row r="95" spans="2:27" ht="15.75" x14ac:dyDescent="0.25">
      <c r="B95" s="144"/>
      <c r="C95" s="389"/>
      <c r="D95" s="389"/>
      <c r="E95" s="389"/>
      <c r="F95" s="389"/>
      <c r="G95" s="389"/>
      <c r="H95" s="389"/>
      <c r="I95" s="389"/>
      <c r="J95" s="389"/>
      <c r="K95" s="389"/>
      <c r="L95" s="389"/>
      <c r="M95" s="389"/>
      <c r="N95" s="389"/>
      <c r="O95" s="389"/>
      <c r="P95" s="389"/>
      <c r="Q95" s="389"/>
      <c r="R95" s="389"/>
      <c r="S95" s="389"/>
      <c r="T95" s="390"/>
    </row>
    <row r="96" spans="2:27" ht="15.75" x14ac:dyDescent="0.25">
      <c r="B96" s="144"/>
      <c r="C96" s="389"/>
      <c r="D96" s="389"/>
      <c r="E96" s="389"/>
      <c r="F96" s="389"/>
      <c r="G96" s="389"/>
      <c r="H96" s="389"/>
      <c r="I96" s="389"/>
      <c r="J96" s="389"/>
      <c r="K96" s="389"/>
      <c r="L96" s="389"/>
      <c r="M96" s="389"/>
      <c r="N96" s="389"/>
      <c r="O96" s="389"/>
      <c r="P96" s="389"/>
      <c r="Q96" s="389"/>
      <c r="R96" s="389"/>
      <c r="S96" s="389"/>
      <c r="T96" s="390"/>
    </row>
    <row r="97" spans="2:20" x14ac:dyDescent="0.2">
      <c r="B97" s="63"/>
      <c r="C97" s="391"/>
      <c r="D97" s="391"/>
      <c r="E97" s="391"/>
      <c r="F97" s="391"/>
      <c r="G97" s="391"/>
      <c r="H97" s="391"/>
      <c r="I97" s="391"/>
      <c r="J97" s="391"/>
      <c r="K97" s="391"/>
      <c r="L97" s="391"/>
      <c r="M97" s="391"/>
      <c r="N97" s="391"/>
      <c r="O97" s="391"/>
      <c r="P97" s="391"/>
      <c r="Q97" s="391"/>
      <c r="R97" s="391"/>
      <c r="S97" s="391"/>
      <c r="T97" s="392"/>
    </row>
    <row r="99" spans="2:20" ht="15.75" x14ac:dyDescent="0.25">
      <c r="B99" s="149" t="s">
        <v>112</v>
      </c>
      <c r="C99" s="280" t="str">
        <f>Cover!D22</f>
        <v>Full Name</v>
      </c>
      <c r="D99" s="280"/>
      <c r="E99" s="280"/>
      <c r="F99" s="356"/>
    </row>
    <row r="100" spans="2:20" ht="16.149999999999999" customHeight="1" x14ac:dyDescent="0.2">
      <c r="B100" s="150" t="s">
        <v>111</v>
      </c>
      <c r="C100" s="302" t="str">
        <f>Cover!D23</f>
        <v>xxx-xxx-xxxx</v>
      </c>
      <c r="D100" s="302"/>
      <c r="E100" s="302"/>
      <c r="F100" s="303"/>
    </row>
    <row r="101" spans="2:20" ht="15.75" x14ac:dyDescent="0.25">
      <c r="B101" s="151" t="s">
        <v>113</v>
      </c>
      <c r="C101" s="282">
        <f ca="1">Cover!D24</f>
        <v>46182.581871759263</v>
      </c>
      <c r="D101" s="282"/>
      <c r="E101" s="282"/>
      <c r="F101" s="357"/>
    </row>
  </sheetData>
  <mergeCells count="48">
    <mergeCell ref="B2:T2"/>
    <mergeCell ref="B3:T3"/>
    <mergeCell ref="B4:T4"/>
    <mergeCell ref="B5:T5"/>
    <mergeCell ref="R7:U7"/>
    <mergeCell ref="B8:B10"/>
    <mergeCell ref="C8:C10"/>
    <mergeCell ref="D8:D10"/>
    <mergeCell ref="E8:E10"/>
    <mergeCell ref="F8:F10"/>
    <mergeCell ref="G8:G10"/>
    <mergeCell ref="H8:H10"/>
    <mergeCell ref="I8:I10"/>
    <mergeCell ref="J8:J9"/>
    <mergeCell ref="K8:K9"/>
    <mergeCell ref="L8:L10"/>
    <mergeCell ref="M8:M10"/>
    <mergeCell ref="P8:P10"/>
    <mergeCell ref="R8:U9"/>
    <mergeCell ref="R10:U10"/>
    <mergeCell ref="N8:N10"/>
    <mergeCell ref="O8:O10"/>
    <mergeCell ref="R11:R12"/>
    <mergeCell ref="S11:T12"/>
    <mergeCell ref="U11:U12"/>
    <mergeCell ref="S14:T14"/>
    <mergeCell ref="S15:T15"/>
    <mergeCell ref="U28:U29"/>
    <mergeCell ref="R41:T42"/>
    <mergeCell ref="U41:U42"/>
    <mergeCell ref="S16:T16"/>
    <mergeCell ref="S17:T17"/>
    <mergeCell ref="S18:T18"/>
    <mergeCell ref="S19:T19"/>
    <mergeCell ref="S20:T20"/>
    <mergeCell ref="S21:T21"/>
    <mergeCell ref="U43:U45"/>
    <mergeCell ref="R47:T47"/>
    <mergeCell ref="R48:T48"/>
    <mergeCell ref="R49:T51"/>
    <mergeCell ref="C93:T97"/>
    <mergeCell ref="C99:F99"/>
    <mergeCell ref="C100:F100"/>
    <mergeCell ref="C101:F101"/>
    <mergeCell ref="R43:T45"/>
    <mergeCell ref="S22:T22"/>
    <mergeCell ref="S23:T23"/>
    <mergeCell ref="R28:T29"/>
  </mergeCells>
  <dataValidations count="1">
    <dataValidation type="list" allowBlank="1" showInputMessage="1" showErrorMessage="1" sqref="D12:D88" xr:uid="{00000000-0002-0000-05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18">
    <pageSetUpPr fitToPage="1"/>
  </sheetPr>
  <dimension ref="A2:P200"/>
  <sheetViews>
    <sheetView showGridLines="0" zoomScale="75" zoomScaleNormal="75" workbookViewId="0">
      <pane xSplit="4" ySplit="1" topLeftCell="E147" activePane="bottomRight" state="frozen"/>
      <selection pane="topRight" activeCell="E1" sqref="E1"/>
      <selection pane="bottomLeft" activeCell="A13" sqref="A13"/>
      <selection pane="bottomRight" activeCell="G21" sqref="G21"/>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0" t="s">
        <v>244</v>
      </c>
      <c r="D2" s="8"/>
      <c r="E2" s="267" t="str">
        <f>+Cover!B6</f>
        <v>Business Unit Number and Agency Name</v>
      </c>
      <c r="F2" s="267"/>
      <c r="G2" s="267"/>
      <c r="H2" s="267"/>
      <c r="I2" s="267"/>
      <c r="J2" s="267"/>
      <c r="K2" s="267"/>
      <c r="L2" s="267"/>
      <c r="M2" s="267"/>
      <c r="N2" s="4">
        <f ca="1">NOW()</f>
        <v>46182.581871875002</v>
      </c>
      <c r="P2" s="100"/>
    </row>
    <row r="3" spans="2:16" ht="15.75" x14ac:dyDescent="0.25">
      <c r="D3" s="8"/>
      <c r="E3" s="267" t="str">
        <f>Cover!B20</f>
        <v>Based on NMS Budget Vs Actuals Report by Pcode dated MM/DD/YYYY</v>
      </c>
      <c r="F3" s="267"/>
      <c r="G3" s="267"/>
      <c r="H3" s="267"/>
      <c r="I3" s="267"/>
      <c r="J3" s="267"/>
      <c r="K3" s="267"/>
      <c r="L3" s="267"/>
      <c r="M3" s="267"/>
      <c r="N3" s="5">
        <f ca="1">NOW()</f>
        <v>46182.581871875002</v>
      </c>
      <c r="P3" s="100"/>
    </row>
    <row r="4" spans="2:16" ht="15.75" x14ac:dyDescent="0.25">
      <c r="D4" s="8"/>
      <c r="E4" s="268" t="str">
        <f>Cover!B7</f>
        <v>Pcode Number and Program Name</v>
      </c>
      <c r="F4" s="268"/>
      <c r="G4" s="268"/>
      <c r="H4" s="268"/>
      <c r="I4" s="268"/>
      <c r="J4" s="268"/>
      <c r="K4" s="268"/>
      <c r="L4" s="268"/>
      <c r="M4" s="268"/>
      <c r="P4" s="100"/>
    </row>
    <row r="5" spans="2:16" ht="15.75" x14ac:dyDescent="0.25">
      <c r="D5" s="8"/>
      <c r="E5" s="267" t="str">
        <f>Cover!B19</f>
        <v>FY27</v>
      </c>
      <c r="F5" s="267"/>
      <c r="G5" s="267"/>
      <c r="H5" s="267"/>
      <c r="I5" s="267"/>
      <c r="J5" s="267"/>
      <c r="K5" s="267"/>
      <c r="L5" s="267"/>
      <c r="M5" s="267"/>
      <c r="P5" s="100"/>
    </row>
    <row r="6" spans="2:16" ht="16.899999999999999" customHeight="1" thickBot="1" x14ac:dyDescent="0.25">
      <c r="K6" s="330" t="str">
        <f ca="1">CELL("filename")</f>
        <v>Q:\Simon\Projections\[FY27-Budget-Projections-Template 5.29.26.xlsx]Cover</v>
      </c>
      <c r="L6" s="330"/>
      <c r="M6" s="330"/>
      <c r="N6" s="330"/>
    </row>
    <row r="7" spans="2:16" ht="16.5" thickBot="1" x14ac:dyDescent="0.3">
      <c r="D7" s="8"/>
      <c r="E7" s="54" t="s">
        <v>1</v>
      </c>
      <c r="F7" s="55" t="s">
        <v>2</v>
      </c>
      <c r="G7" s="55" t="s">
        <v>3</v>
      </c>
      <c r="H7" s="55" t="s">
        <v>4</v>
      </c>
      <c r="I7" s="55" t="s">
        <v>5</v>
      </c>
      <c r="J7" s="55" t="s">
        <v>6</v>
      </c>
      <c r="K7" s="55" t="s">
        <v>7</v>
      </c>
      <c r="L7" s="55" t="s">
        <v>8</v>
      </c>
      <c r="M7" s="55" t="s">
        <v>9</v>
      </c>
      <c r="N7" s="56" t="s">
        <v>35</v>
      </c>
      <c r="P7" s="100"/>
    </row>
    <row r="8" spans="2: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2:16" ht="15.6" customHeight="1" x14ac:dyDescent="0.2">
      <c r="B9" s="300" t="s">
        <v>88</v>
      </c>
      <c r="C9" s="336"/>
      <c r="D9" s="328" t="s">
        <v>87</v>
      </c>
      <c r="E9" s="275" t="s">
        <v>80</v>
      </c>
      <c r="F9" s="275" t="s">
        <v>81</v>
      </c>
      <c r="G9" s="275" t="s">
        <v>82</v>
      </c>
      <c r="H9" s="275" t="s">
        <v>83</v>
      </c>
      <c r="I9" s="275" t="s">
        <v>89</v>
      </c>
      <c r="J9" s="275" t="s">
        <v>90</v>
      </c>
      <c r="K9" s="275" t="s">
        <v>84</v>
      </c>
      <c r="L9" s="275" t="s">
        <v>85</v>
      </c>
      <c r="M9" s="275" t="s">
        <v>105</v>
      </c>
      <c r="N9" s="304" t="s">
        <v>86</v>
      </c>
      <c r="P9" s="100"/>
    </row>
    <row r="10" spans="2:16" ht="16.149999999999999" customHeight="1" x14ac:dyDescent="0.2">
      <c r="B10" s="271"/>
      <c r="C10" s="337"/>
      <c r="D10" s="329"/>
      <c r="E10" s="276"/>
      <c r="F10" s="276"/>
      <c r="G10" s="276"/>
      <c r="H10" s="276"/>
      <c r="I10" s="276"/>
      <c r="J10" s="276"/>
      <c r="K10" s="276"/>
      <c r="L10" s="276"/>
      <c r="M10" s="276" t="s">
        <v>12</v>
      </c>
      <c r="N10" s="305"/>
    </row>
    <row r="11" spans="2:16" ht="16.149999999999999" customHeight="1" x14ac:dyDescent="0.2">
      <c r="B11" s="271"/>
      <c r="C11" s="337"/>
      <c r="D11" s="329"/>
      <c r="E11" s="276"/>
      <c r="F11" s="276"/>
      <c r="G11" s="276" t="s">
        <v>18</v>
      </c>
      <c r="H11" s="276" t="s">
        <v>14</v>
      </c>
      <c r="I11" s="276" t="s">
        <v>10</v>
      </c>
      <c r="J11" s="276" t="s">
        <v>11</v>
      </c>
      <c r="K11" s="276" t="s">
        <v>13</v>
      </c>
      <c r="L11" s="276" t="s">
        <v>63</v>
      </c>
      <c r="M11" s="276" t="s">
        <v>16</v>
      </c>
      <c r="N11" s="305" t="s">
        <v>17</v>
      </c>
      <c r="P11" s="100"/>
    </row>
    <row r="12" spans="2:16" ht="16.899999999999999" customHeight="1" x14ac:dyDescent="0.2">
      <c r="B12" s="271"/>
      <c r="C12" s="337"/>
      <c r="D12" s="329"/>
      <c r="E12" s="277"/>
      <c r="F12" s="277"/>
      <c r="G12" s="277" t="s">
        <v>61</v>
      </c>
      <c r="H12" s="277" t="s">
        <v>18</v>
      </c>
      <c r="I12" s="277" t="s">
        <v>15</v>
      </c>
      <c r="J12" s="277" t="str">
        <f>I12</f>
        <v>YR-TO-DATE</v>
      </c>
      <c r="K12" s="277" t="s">
        <v>62</v>
      </c>
      <c r="L12" s="277" t="s">
        <v>17</v>
      </c>
      <c r="M12" s="277" t="s">
        <v>79</v>
      </c>
      <c r="N12" s="306" t="s">
        <v>19</v>
      </c>
      <c r="P12" s="100"/>
    </row>
    <row r="13" spans="2:16" ht="15" customHeight="1" x14ac:dyDescent="0.2">
      <c r="B13" s="338"/>
      <c r="C13" s="339"/>
      <c r="D13" s="101"/>
      <c r="E13" s="102"/>
      <c r="F13" s="103"/>
      <c r="G13" s="103"/>
      <c r="H13" s="103"/>
      <c r="I13" s="103" t="s">
        <v>0</v>
      </c>
      <c r="J13" s="103"/>
      <c r="K13" s="103"/>
      <c r="L13" s="103"/>
      <c r="M13" s="103"/>
      <c r="N13" s="104"/>
      <c r="P13" s="100"/>
    </row>
    <row r="14" spans="2:16" ht="15.75" x14ac:dyDescent="0.25">
      <c r="B14" s="319" t="s">
        <v>139</v>
      </c>
      <c r="C14" s="321"/>
      <c r="D14" s="227">
        <v>520100</v>
      </c>
      <c r="E14" s="123"/>
      <c r="F14" s="124"/>
      <c r="G14" s="124"/>
      <c r="H14" s="74">
        <f>SUM(F14:G14)</f>
        <v>0</v>
      </c>
      <c r="I14" s="124"/>
      <c r="J14" s="74">
        <v>0</v>
      </c>
      <c r="K14" s="68">
        <f>I14+J14</f>
        <v>0</v>
      </c>
      <c r="L14" s="68">
        <f>+H14-K14</f>
        <v>0</v>
      </c>
      <c r="M14" s="74">
        <f>'Salary Projections Federal Reve'!U14</f>
        <v>0</v>
      </c>
      <c r="N14" s="69">
        <f>+L14-M14</f>
        <v>0</v>
      </c>
      <c r="O14" s="107"/>
      <c r="P14" s="100"/>
    </row>
    <row r="15" spans="2:16" ht="15.75" x14ac:dyDescent="0.25">
      <c r="B15" s="319" t="s">
        <v>44</v>
      </c>
      <c r="C15" s="321"/>
      <c r="D15" s="227">
        <v>520200</v>
      </c>
      <c r="E15" s="123"/>
      <c r="F15" s="124"/>
      <c r="G15" s="124"/>
      <c r="H15" s="74">
        <f t="shared" ref="H15:H31" si="0">SUM(F15:G15)</f>
        <v>0</v>
      </c>
      <c r="I15" s="124"/>
      <c r="J15" s="74">
        <v>0</v>
      </c>
      <c r="K15" s="68">
        <f t="shared" ref="K15:K31" si="1">I15+J15</f>
        <v>0</v>
      </c>
      <c r="L15" s="68">
        <f t="shared" ref="L15:L31" si="2">+H15-K15</f>
        <v>0</v>
      </c>
      <c r="M15" s="74">
        <f>'Salary Projections Federal Reve'!U15</f>
        <v>0</v>
      </c>
      <c r="N15" s="69">
        <f t="shared" ref="N15:N31" si="3">+L15-M15</f>
        <v>0</v>
      </c>
      <c r="O15" s="107"/>
      <c r="P15" s="100"/>
    </row>
    <row r="16" spans="2:16" ht="15.75" x14ac:dyDescent="0.25">
      <c r="B16" s="319" t="s">
        <v>140</v>
      </c>
      <c r="C16" s="321"/>
      <c r="D16" s="227">
        <v>520300</v>
      </c>
      <c r="E16" s="123"/>
      <c r="F16" s="124"/>
      <c r="G16" s="124"/>
      <c r="H16" s="74">
        <f t="shared" si="0"/>
        <v>0</v>
      </c>
      <c r="I16" s="124"/>
      <c r="J16" s="74">
        <v>0</v>
      </c>
      <c r="K16" s="68">
        <f t="shared" si="1"/>
        <v>0</v>
      </c>
      <c r="L16" s="68">
        <f t="shared" si="2"/>
        <v>0</v>
      </c>
      <c r="M16" s="74">
        <f>'Salary Projections Federal Reve'!U16</f>
        <v>0</v>
      </c>
      <c r="N16" s="69">
        <f t="shared" si="3"/>
        <v>0</v>
      </c>
      <c r="O16" s="107"/>
      <c r="P16" s="100"/>
    </row>
    <row r="17" spans="1:15" ht="15.75" x14ac:dyDescent="0.25">
      <c r="B17" s="319" t="s">
        <v>141</v>
      </c>
      <c r="C17" s="321"/>
      <c r="D17" s="227">
        <v>520400</v>
      </c>
      <c r="E17" s="123"/>
      <c r="F17" s="124"/>
      <c r="G17" s="124"/>
      <c r="H17" s="74">
        <f t="shared" si="0"/>
        <v>0</v>
      </c>
      <c r="I17" s="124"/>
      <c r="J17" s="74">
        <v>0</v>
      </c>
      <c r="K17" s="68">
        <f t="shared" si="1"/>
        <v>0</v>
      </c>
      <c r="L17" s="68">
        <f t="shared" si="2"/>
        <v>0</v>
      </c>
      <c r="M17" s="74">
        <f>'Salary Projections Federal Reve'!U17</f>
        <v>0</v>
      </c>
      <c r="N17" s="69">
        <f t="shared" si="3"/>
        <v>0</v>
      </c>
      <c r="O17" s="107"/>
    </row>
    <row r="18" spans="1:15" ht="15.75" x14ac:dyDescent="0.25">
      <c r="B18" s="319" t="s">
        <v>142</v>
      </c>
      <c r="C18" s="321"/>
      <c r="D18" s="227">
        <v>520500</v>
      </c>
      <c r="E18" s="123"/>
      <c r="F18" s="124"/>
      <c r="G18" s="124"/>
      <c r="H18" s="74">
        <f t="shared" si="0"/>
        <v>0</v>
      </c>
      <c r="I18" s="124"/>
      <c r="J18" s="74">
        <v>0</v>
      </c>
      <c r="K18" s="68">
        <f t="shared" si="1"/>
        <v>0</v>
      </c>
      <c r="L18" s="68">
        <f t="shared" si="2"/>
        <v>0</v>
      </c>
      <c r="M18" s="74">
        <f>'Salary Projections Federal Reve'!U18</f>
        <v>0</v>
      </c>
      <c r="N18" s="69">
        <f t="shared" si="3"/>
        <v>0</v>
      </c>
      <c r="O18" s="107"/>
    </row>
    <row r="19" spans="1:15" ht="15.75" x14ac:dyDescent="0.25">
      <c r="B19" s="319" t="s">
        <v>143</v>
      </c>
      <c r="C19" s="321"/>
      <c r="D19" s="227">
        <v>520600</v>
      </c>
      <c r="E19" s="123"/>
      <c r="F19" s="124"/>
      <c r="G19" s="124"/>
      <c r="H19" s="74">
        <f t="shared" si="0"/>
        <v>0</v>
      </c>
      <c r="I19" s="124"/>
      <c r="J19" s="74">
        <v>0</v>
      </c>
      <c r="K19" s="68">
        <f t="shared" si="1"/>
        <v>0</v>
      </c>
      <c r="L19" s="68">
        <f t="shared" si="2"/>
        <v>0</v>
      </c>
      <c r="M19" s="74">
        <f>'Salary Projections Federal Reve'!U19</f>
        <v>0</v>
      </c>
      <c r="N19" s="69">
        <f t="shared" si="3"/>
        <v>0</v>
      </c>
      <c r="O19" s="107"/>
    </row>
    <row r="20" spans="1:15" ht="15.75" x14ac:dyDescent="0.25">
      <c r="B20" s="319" t="s">
        <v>144</v>
      </c>
      <c r="C20" s="321"/>
      <c r="D20" s="227">
        <v>520700</v>
      </c>
      <c r="E20" s="123"/>
      <c r="F20" s="124"/>
      <c r="G20" s="124"/>
      <c r="H20" s="74">
        <f t="shared" si="0"/>
        <v>0</v>
      </c>
      <c r="I20" s="124"/>
      <c r="J20" s="74">
        <v>0</v>
      </c>
      <c r="K20" s="68">
        <f t="shared" si="1"/>
        <v>0</v>
      </c>
      <c r="L20" s="68">
        <f t="shared" si="2"/>
        <v>0</v>
      </c>
      <c r="M20" s="74">
        <f>'Salary Projections Federal Reve'!U20+'Salary Projections Other Transf'!U21</f>
        <v>0</v>
      </c>
      <c r="N20" s="69">
        <f t="shared" si="3"/>
        <v>0</v>
      </c>
      <c r="O20" s="107"/>
    </row>
    <row r="21" spans="1:15" ht="15.75" x14ac:dyDescent="0.25">
      <c r="B21" s="319" t="s">
        <v>145</v>
      </c>
      <c r="C21" s="321"/>
      <c r="D21" s="227">
        <v>520800</v>
      </c>
      <c r="E21" s="123"/>
      <c r="F21" s="124"/>
      <c r="G21" s="124"/>
      <c r="H21" s="74">
        <f t="shared" si="0"/>
        <v>0</v>
      </c>
      <c r="I21" s="124"/>
      <c r="J21" s="74">
        <v>0</v>
      </c>
      <c r="K21" s="68">
        <f t="shared" si="1"/>
        <v>0</v>
      </c>
      <c r="L21" s="68">
        <f t="shared" si="2"/>
        <v>0</v>
      </c>
      <c r="M21" s="74">
        <f>'Salary Projections Federal Reve'!U22</f>
        <v>0</v>
      </c>
      <c r="N21" s="69">
        <f t="shared" si="3"/>
        <v>0</v>
      </c>
      <c r="O21" s="107"/>
    </row>
    <row r="22" spans="1:15" ht="15.75" x14ac:dyDescent="0.25">
      <c r="B22" s="319" t="s">
        <v>47</v>
      </c>
      <c r="C22" s="321"/>
      <c r="D22" s="227">
        <v>520900</v>
      </c>
      <c r="E22" s="123"/>
      <c r="F22" s="124"/>
      <c r="G22" s="124"/>
      <c r="H22" s="74">
        <f t="shared" si="0"/>
        <v>0</v>
      </c>
      <c r="I22" s="124"/>
      <c r="J22" s="74">
        <v>0</v>
      </c>
      <c r="K22" s="68">
        <f t="shared" si="1"/>
        <v>0</v>
      </c>
      <c r="L22" s="68">
        <f t="shared" si="2"/>
        <v>0</v>
      </c>
      <c r="M22" s="74">
        <f>'Salary Projections Federal Reve'!U23</f>
        <v>0</v>
      </c>
      <c r="N22" s="69">
        <f t="shared" si="3"/>
        <v>0</v>
      </c>
      <c r="O22" s="107"/>
    </row>
    <row r="23" spans="1:15" ht="15.75" x14ac:dyDescent="0.25">
      <c r="B23" s="319" t="s">
        <v>146</v>
      </c>
      <c r="C23" s="321"/>
      <c r="D23" s="227">
        <v>521100</v>
      </c>
      <c r="E23" s="123"/>
      <c r="F23" s="124"/>
      <c r="G23" s="124"/>
      <c r="H23" s="74">
        <f t="shared" si="0"/>
        <v>0</v>
      </c>
      <c r="I23" s="124"/>
      <c r="J23" s="74">
        <v>0</v>
      </c>
      <c r="K23" s="68">
        <f t="shared" si="1"/>
        <v>0</v>
      </c>
      <c r="L23" s="68">
        <f t="shared" si="2"/>
        <v>0</v>
      </c>
      <c r="M23" s="74">
        <f>'Salary Projections Federal Reve'!U31</f>
        <v>0</v>
      </c>
      <c r="N23" s="69">
        <f t="shared" si="3"/>
        <v>0</v>
      </c>
      <c r="O23" s="107"/>
    </row>
    <row r="24" spans="1:15" ht="15.75" x14ac:dyDescent="0.25">
      <c r="B24" s="319" t="s">
        <v>49</v>
      </c>
      <c r="C24" s="321"/>
      <c r="D24" s="227">
        <v>521200</v>
      </c>
      <c r="E24" s="123"/>
      <c r="F24" s="124"/>
      <c r="G24" s="124"/>
      <c r="H24" s="74">
        <f t="shared" si="0"/>
        <v>0</v>
      </c>
      <c r="I24" s="124"/>
      <c r="J24" s="74">
        <v>0</v>
      </c>
      <c r="K24" s="74">
        <v>0</v>
      </c>
      <c r="L24" s="74">
        <v>0</v>
      </c>
      <c r="M24" s="74">
        <f>'Salary Projections Federal Reve'!U32</f>
        <v>0</v>
      </c>
      <c r="N24" s="69">
        <f t="shared" si="3"/>
        <v>0</v>
      </c>
      <c r="O24" s="231"/>
    </row>
    <row r="25" spans="1:15" ht="15.75" x14ac:dyDescent="0.25">
      <c r="B25" s="319" t="s">
        <v>147</v>
      </c>
      <c r="C25" s="321"/>
      <c r="D25" s="227">
        <v>521300</v>
      </c>
      <c r="E25" s="123"/>
      <c r="F25" s="124"/>
      <c r="G25" s="124"/>
      <c r="H25" s="74">
        <f t="shared" si="0"/>
        <v>0</v>
      </c>
      <c r="I25" s="124"/>
      <c r="J25" s="74">
        <v>0</v>
      </c>
      <c r="K25" s="68">
        <f t="shared" si="1"/>
        <v>0</v>
      </c>
      <c r="L25" s="68">
        <f t="shared" si="2"/>
        <v>0</v>
      </c>
      <c r="M25" s="74">
        <f>'Salary Projections Federal Reve'!U33</f>
        <v>0</v>
      </c>
      <c r="N25" s="69">
        <f t="shared" si="3"/>
        <v>0</v>
      </c>
      <c r="O25" s="107"/>
    </row>
    <row r="26" spans="1:15" ht="15.75" x14ac:dyDescent="0.25">
      <c r="B26" s="319" t="s">
        <v>148</v>
      </c>
      <c r="C26" s="321"/>
      <c r="D26" s="227">
        <v>521400</v>
      </c>
      <c r="E26" s="123"/>
      <c r="F26" s="124"/>
      <c r="G26" s="124"/>
      <c r="H26" s="74">
        <f t="shared" si="0"/>
        <v>0</v>
      </c>
      <c r="I26" s="124"/>
      <c r="J26" s="74">
        <v>0</v>
      </c>
      <c r="K26" s="68">
        <f t="shared" si="1"/>
        <v>0</v>
      </c>
      <c r="L26" s="68">
        <f t="shared" si="2"/>
        <v>0</v>
      </c>
      <c r="M26" s="74">
        <f>'Salary Projections Federal Reve'!U34</f>
        <v>0</v>
      </c>
      <c r="N26" s="69">
        <f t="shared" si="3"/>
        <v>0</v>
      </c>
      <c r="O26" s="107"/>
    </row>
    <row r="27" spans="1:15" ht="15.75" x14ac:dyDescent="0.25">
      <c r="B27" s="319" t="s">
        <v>149</v>
      </c>
      <c r="C27" s="321"/>
      <c r="D27" s="227">
        <v>521410</v>
      </c>
      <c r="E27" s="123"/>
      <c r="F27" s="124"/>
      <c r="G27" s="124"/>
      <c r="H27" s="74">
        <f t="shared" si="0"/>
        <v>0</v>
      </c>
      <c r="I27" s="124"/>
      <c r="J27" s="74">
        <v>0</v>
      </c>
      <c r="K27" s="68">
        <f t="shared" si="1"/>
        <v>0</v>
      </c>
      <c r="L27" s="68">
        <f t="shared" si="2"/>
        <v>0</v>
      </c>
      <c r="M27" s="74">
        <f>'Salary Projections Federal Reve'!U35</f>
        <v>0</v>
      </c>
      <c r="N27" s="69">
        <f t="shared" si="3"/>
        <v>0</v>
      </c>
      <c r="O27" s="107"/>
    </row>
    <row r="28" spans="1:15" ht="15.75" x14ac:dyDescent="0.25">
      <c r="B28" s="319" t="s">
        <v>150</v>
      </c>
      <c r="C28" s="321"/>
      <c r="D28" s="227">
        <v>521500</v>
      </c>
      <c r="E28" s="123"/>
      <c r="F28" s="124"/>
      <c r="G28" s="124"/>
      <c r="H28" s="74">
        <f t="shared" si="0"/>
        <v>0</v>
      </c>
      <c r="I28" s="124"/>
      <c r="J28" s="74">
        <v>0</v>
      </c>
      <c r="K28" s="68">
        <f t="shared" si="1"/>
        <v>0</v>
      </c>
      <c r="L28" s="68">
        <f t="shared" si="2"/>
        <v>0</v>
      </c>
      <c r="M28" s="74">
        <f>'Salary Projections Federal Reve'!U36</f>
        <v>0</v>
      </c>
      <c r="N28" s="69">
        <f t="shared" si="3"/>
        <v>0</v>
      </c>
      <c r="O28" s="107"/>
    </row>
    <row r="29" spans="1:15" ht="15.75" x14ac:dyDescent="0.25">
      <c r="B29" s="319" t="s">
        <v>151</v>
      </c>
      <c r="C29" s="321"/>
      <c r="D29" s="227">
        <v>521600</v>
      </c>
      <c r="E29" s="123"/>
      <c r="F29" s="124"/>
      <c r="G29" s="124"/>
      <c r="H29" s="74">
        <f t="shared" si="0"/>
        <v>0</v>
      </c>
      <c r="I29" s="124"/>
      <c r="J29" s="74">
        <v>0</v>
      </c>
      <c r="K29" s="68">
        <f t="shared" si="1"/>
        <v>0</v>
      </c>
      <c r="L29" s="68">
        <f t="shared" si="2"/>
        <v>0</v>
      </c>
      <c r="M29" s="74">
        <f>'Salary Projections Federal Reve'!U37</f>
        <v>0</v>
      </c>
      <c r="N29" s="69">
        <f t="shared" si="3"/>
        <v>0</v>
      </c>
      <c r="O29" s="107"/>
    </row>
    <row r="30" spans="1:15" ht="15.75" x14ac:dyDescent="0.25">
      <c r="B30" s="319" t="s">
        <v>152</v>
      </c>
      <c r="C30" s="321"/>
      <c r="D30" s="227">
        <v>521700</v>
      </c>
      <c r="E30" s="123"/>
      <c r="F30" s="124"/>
      <c r="G30" s="124"/>
      <c r="H30" s="74">
        <f t="shared" si="0"/>
        <v>0</v>
      </c>
      <c r="I30" s="124"/>
      <c r="J30" s="74">
        <v>0</v>
      </c>
      <c r="K30" s="68">
        <f t="shared" si="1"/>
        <v>0</v>
      </c>
      <c r="L30" s="68">
        <f t="shared" si="2"/>
        <v>0</v>
      </c>
      <c r="M30" s="74">
        <f>'Salary Projections Federal Reve'!U38</f>
        <v>0</v>
      </c>
      <c r="N30" s="69">
        <f t="shared" si="3"/>
        <v>0</v>
      </c>
      <c r="O30" s="107"/>
    </row>
    <row r="31" spans="1:15" ht="15.75" x14ac:dyDescent="0.25">
      <c r="B31" s="319" t="s">
        <v>153</v>
      </c>
      <c r="C31" s="321"/>
      <c r="D31" s="227">
        <v>521900</v>
      </c>
      <c r="E31" s="123"/>
      <c r="F31" s="125"/>
      <c r="G31" s="124"/>
      <c r="H31" s="74">
        <f t="shared" si="0"/>
        <v>0</v>
      </c>
      <c r="I31" s="125"/>
      <c r="J31" s="74">
        <v>0</v>
      </c>
      <c r="K31" s="68">
        <f t="shared" si="1"/>
        <v>0</v>
      </c>
      <c r="L31" s="72">
        <f t="shared" si="2"/>
        <v>0</v>
      </c>
      <c r="M31" s="108">
        <f>'Salary Projections Federal Reve'!U39</f>
        <v>0</v>
      </c>
      <c r="N31" s="69">
        <f t="shared" si="3"/>
        <v>0</v>
      </c>
      <c r="O31" s="107"/>
    </row>
    <row r="32" spans="1:15" ht="16.149999999999999" customHeight="1" x14ac:dyDescent="0.25">
      <c r="A32" s="35"/>
      <c r="B32" s="207"/>
      <c r="C32" s="171"/>
      <c r="D32" s="208"/>
      <c r="E32" s="109"/>
      <c r="F32" s="110"/>
      <c r="G32" s="111"/>
      <c r="H32" s="71"/>
      <c r="I32" s="110"/>
      <c r="J32" s="71"/>
      <c r="K32" s="71"/>
      <c r="L32" s="110"/>
      <c r="M32" s="127"/>
      <c r="N32" s="172"/>
      <c r="O32" s="107"/>
    </row>
    <row r="33" spans="1:15" ht="16.899999999999999" customHeight="1" x14ac:dyDescent="0.2">
      <c r="A33" s="35"/>
      <c r="B33" s="429" t="s">
        <v>92</v>
      </c>
      <c r="C33" s="341"/>
      <c r="D33" s="333">
        <v>200</v>
      </c>
      <c r="E33" s="324">
        <f t="shared" ref="E33:N33" si="4">SUM(E13:E31)</f>
        <v>0</v>
      </c>
      <c r="F33" s="324">
        <f t="shared" si="4"/>
        <v>0</v>
      </c>
      <c r="G33" s="324">
        <f t="shared" si="4"/>
        <v>0</v>
      </c>
      <c r="H33" s="324">
        <f t="shared" si="4"/>
        <v>0</v>
      </c>
      <c r="I33" s="324">
        <f t="shared" si="4"/>
        <v>0</v>
      </c>
      <c r="J33" s="324">
        <f t="shared" si="4"/>
        <v>0</v>
      </c>
      <c r="K33" s="324">
        <f t="shared" si="4"/>
        <v>0</v>
      </c>
      <c r="L33" s="324">
        <f t="shared" si="4"/>
        <v>0</v>
      </c>
      <c r="M33" s="344">
        <f t="shared" si="4"/>
        <v>0</v>
      </c>
      <c r="N33" s="331">
        <f t="shared" si="4"/>
        <v>0</v>
      </c>
      <c r="O33" s="107"/>
    </row>
    <row r="34" spans="1:15" ht="15.75" customHeight="1" thickBot="1" x14ac:dyDescent="0.25">
      <c r="A34" s="35"/>
      <c r="B34" s="430"/>
      <c r="C34" s="343"/>
      <c r="D34" s="334"/>
      <c r="E34" s="325"/>
      <c r="F34" s="325"/>
      <c r="G34" s="325"/>
      <c r="H34" s="325"/>
      <c r="I34" s="325"/>
      <c r="J34" s="325"/>
      <c r="K34" s="325"/>
      <c r="L34" s="325"/>
      <c r="M34" s="345"/>
      <c r="N34" s="332"/>
      <c r="O34" s="107"/>
    </row>
    <row r="35" spans="1:15" ht="15.75" thickTop="1" x14ac:dyDescent="0.2">
      <c r="A35" s="35"/>
      <c r="B35" s="431"/>
      <c r="C35" s="339"/>
      <c r="D35" s="112"/>
      <c r="E35" s="106"/>
      <c r="F35" s="68"/>
      <c r="G35" s="68"/>
      <c r="H35" s="68"/>
      <c r="I35" s="68"/>
      <c r="J35" s="68"/>
      <c r="K35" s="68"/>
      <c r="L35" s="68"/>
      <c r="M35" s="74"/>
      <c r="N35" s="69"/>
      <c r="O35" s="107"/>
    </row>
    <row r="36" spans="1:15" ht="15.75" x14ac:dyDescent="0.25">
      <c r="A36" s="35"/>
      <c r="B36" t="s">
        <v>52</v>
      </c>
      <c r="C36" s="205"/>
      <c r="D36" s="227">
        <v>535100</v>
      </c>
      <c r="E36" s="123"/>
      <c r="F36" s="124"/>
      <c r="G36" s="124"/>
      <c r="H36" s="74">
        <f t="shared" ref="H36:H46" si="5">SUM(F36:G36)</f>
        <v>0</v>
      </c>
      <c r="I36" s="124"/>
      <c r="J36" s="124"/>
      <c r="K36" s="68">
        <f t="shared" ref="K36:K45" si="6">I36+J36</f>
        <v>0</v>
      </c>
      <c r="L36" s="68">
        <f t="shared" ref="L36:L41" si="7">+H36-K36</f>
        <v>0</v>
      </c>
      <c r="M36" s="124"/>
      <c r="N36" s="69">
        <f t="shared" ref="N36:N41" si="8">+L36-M36</f>
        <v>0</v>
      </c>
      <c r="O36" s="107"/>
    </row>
    <row r="37" spans="1:15" ht="15.75" x14ac:dyDescent="0.25">
      <c r="A37" s="35"/>
      <c r="B37" t="s">
        <v>72</v>
      </c>
      <c r="C37" s="205"/>
      <c r="D37" s="227">
        <v>535200</v>
      </c>
      <c r="E37" s="123"/>
      <c r="F37" s="124"/>
      <c r="G37" s="124"/>
      <c r="H37" s="74">
        <f t="shared" si="5"/>
        <v>0</v>
      </c>
      <c r="I37" s="124"/>
      <c r="J37" s="124"/>
      <c r="K37" s="68">
        <f t="shared" si="6"/>
        <v>0</v>
      </c>
      <c r="L37" s="68">
        <f t="shared" si="7"/>
        <v>0</v>
      </c>
      <c r="M37" s="124"/>
      <c r="N37" s="69">
        <f t="shared" si="8"/>
        <v>0</v>
      </c>
      <c r="O37" s="107"/>
    </row>
    <row r="38" spans="1:15" ht="15.75" x14ac:dyDescent="0.25">
      <c r="A38" s="35"/>
      <c r="B38" t="s">
        <v>154</v>
      </c>
      <c r="C38" s="205"/>
      <c r="D38" s="227">
        <v>535209</v>
      </c>
      <c r="E38" s="123"/>
      <c r="F38" s="124"/>
      <c r="G38" s="124"/>
      <c r="H38" s="74">
        <f t="shared" si="5"/>
        <v>0</v>
      </c>
      <c r="I38" s="124"/>
      <c r="J38" s="124"/>
      <c r="K38" s="68">
        <f t="shared" si="6"/>
        <v>0</v>
      </c>
      <c r="L38" s="68">
        <f t="shared" si="7"/>
        <v>0</v>
      </c>
      <c r="M38" s="124"/>
      <c r="N38" s="69">
        <f t="shared" si="8"/>
        <v>0</v>
      </c>
      <c r="O38" s="107"/>
    </row>
    <row r="39" spans="1:15" ht="15.75" x14ac:dyDescent="0.25">
      <c r="A39" s="35"/>
      <c r="B39" t="s">
        <v>73</v>
      </c>
      <c r="C39" s="205"/>
      <c r="D39" s="227">
        <v>535300</v>
      </c>
      <c r="E39" s="123"/>
      <c r="F39" s="124"/>
      <c r="G39" s="124"/>
      <c r="H39" s="74">
        <f t="shared" si="5"/>
        <v>0</v>
      </c>
      <c r="I39" s="124"/>
      <c r="J39" s="124"/>
      <c r="K39" s="68">
        <f t="shared" si="6"/>
        <v>0</v>
      </c>
      <c r="L39" s="68">
        <f t="shared" si="7"/>
        <v>0</v>
      </c>
      <c r="M39" s="124"/>
      <c r="N39" s="69">
        <f t="shared" si="8"/>
        <v>0</v>
      </c>
      <c r="O39" s="107"/>
    </row>
    <row r="40" spans="1:15" ht="15.75" x14ac:dyDescent="0.25">
      <c r="A40" s="35"/>
      <c r="B40" t="s">
        <v>155</v>
      </c>
      <c r="C40" s="205"/>
      <c r="D40" s="227">
        <v>535309</v>
      </c>
      <c r="E40" s="123"/>
      <c r="F40" s="124"/>
      <c r="G40" s="124"/>
      <c r="H40" s="74">
        <f t="shared" si="5"/>
        <v>0</v>
      </c>
      <c r="I40" s="124"/>
      <c r="J40" s="124"/>
      <c r="K40" s="68">
        <f t="shared" si="6"/>
        <v>0</v>
      </c>
      <c r="L40" s="68">
        <f t="shared" si="7"/>
        <v>0</v>
      </c>
      <c r="M40" s="124"/>
      <c r="N40" s="69">
        <f t="shared" si="8"/>
        <v>0</v>
      </c>
      <c r="O40" s="107"/>
    </row>
    <row r="41" spans="1:15" ht="15.75" x14ac:dyDescent="0.25">
      <c r="A41" s="35"/>
      <c r="B41" t="s">
        <v>261</v>
      </c>
      <c r="C41" s="205"/>
      <c r="D41" s="227">
        <v>535310</v>
      </c>
      <c r="E41" s="126"/>
      <c r="F41" s="125"/>
      <c r="G41" s="124"/>
      <c r="H41" s="74">
        <f t="shared" si="5"/>
        <v>0</v>
      </c>
      <c r="I41" s="124"/>
      <c r="J41" s="124"/>
      <c r="K41" s="72">
        <f t="shared" si="6"/>
        <v>0</v>
      </c>
      <c r="L41" s="72">
        <f t="shared" si="7"/>
        <v>0</v>
      </c>
      <c r="M41" s="124"/>
      <c r="N41" s="69">
        <f t="shared" si="8"/>
        <v>0</v>
      </c>
      <c r="O41" s="107"/>
    </row>
    <row r="42" spans="1:15" ht="15" customHeight="1" x14ac:dyDescent="0.25">
      <c r="A42" s="35"/>
      <c r="B42" t="s">
        <v>53</v>
      </c>
      <c r="C42" s="205"/>
      <c r="D42" s="227">
        <v>535400</v>
      </c>
      <c r="E42" s="126"/>
      <c r="F42" s="125"/>
      <c r="G42" s="124"/>
      <c r="H42" s="74">
        <f t="shared" si="5"/>
        <v>0</v>
      </c>
      <c r="I42" s="124"/>
      <c r="J42" s="124"/>
      <c r="K42" s="72">
        <f>I42+J42</f>
        <v>0</v>
      </c>
      <c r="L42" s="72">
        <f>+H42-K42</f>
        <v>0</v>
      </c>
      <c r="M42" s="124"/>
      <c r="N42" s="69">
        <f>+L42-M42</f>
        <v>0</v>
      </c>
      <c r="O42" s="107"/>
    </row>
    <row r="43" spans="1:15" ht="15.75" x14ac:dyDescent="0.25">
      <c r="A43" s="35"/>
      <c r="B43" t="s">
        <v>262</v>
      </c>
      <c r="C43" s="206"/>
      <c r="D43" s="227">
        <v>535409</v>
      </c>
      <c r="E43" s="126"/>
      <c r="F43" s="125"/>
      <c r="G43" s="124"/>
      <c r="H43" s="74">
        <f t="shared" si="5"/>
        <v>0</v>
      </c>
      <c r="I43" s="124"/>
      <c r="J43" s="124"/>
      <c r="K43" s="68">
        <f t="shared" si="6"/>
        <v>0</v>
      </c>
      <c r="L43" s="72">
        <f>+H43-K43</f>
        <v>0</v>
      </c>
      <c r="M43" s="124"/>
      <c r="N43" s="69">
        <f>+L43-M43</f>
        <v>0</v>
      </c>
      <c r="O43" s="107"/>
    </row>
    <row r="44" spans="1:15" ht="15.75" x14ac:dyDescent="0.25">
      <c r="A44" s="35"/>
      <c r="B44" t="s">
        <v>74</v>
      </c>
      <c r="C44" s="205"/>
      <c r="D44" s="227">
        <v>535500</v>
      </c>
      <c r="E44" s="126"/>
      <c r="F44" s="125"/>
      <c r="G44" s="124"/>
      <c r="H44" s="74">
        <f t="shared" si="5"/>
        <v>0</v>
      </c>
      <c r="I44" s="124"/>
      <c r="J44" s="124"/>
      <c r="K44" s="68">
        <f t="shared" si="6"/>
        <v>0</v>
      </c>
      <c r="L44" s="72">
        <f t="shared" ref="L44" si="9">+H44-K44</f>
        <v>0</v>
      </c>
      <c r="M44" s="124"/>
      <c r="N44" s="69">
        <f t="shared" ref="N44:N45" si="10">+L44-M44</f>
        <v>0</v>
      </c>
      <c r="O44" s="107"/>
    </row>
    <row r="45" spans="1:15" ht="15.75" x14ac:dyDescent="0.25">
      <c r="A45" s="35"/>
      <c r="B45" t="s">
        <v>263</v>
      </c>
      <c r="C45" s="205"/>
      <c r="D45" s="227">
        <v>535509</v>
      </c>
      <c r="E45" s="126"/>
      <c r="F45" s="125"/>
      <c r="G45" s="124"/>
      <c r="H45" s="74">
        <f t="shared" si="5"/>
        <v>0</v>
      </c>
      <c r="I45" s="124"/>
      <c r="J45" s="124"/>
      <c r="K45" s="72">
        <f t="shared" si="6"/>
        <v>0</v>
      </c>
      <c r="L45" s="72">
        <f>+H45-K45</f>
        <v>0</v>
      </c>
      <c r="M45" s="124"/>
      <c r="N45" s="69">
        <f t="shared" si="10"/>
        <v>0</v>
      </c>
      <c r="O45" s="107"/>
    </row>
    <row r="46" spans="1:15" ht="15.75" x14ac:dyDescent="0.25">
      <c r="A46" s="35"/>
      <c r="B46" t="s">
        <v>156</v>
      </c>
      <c r="C46" s="211"/>
      <c r="D46" s="227">
        <v>535600</v>
      </c>
      <c r="E46" s="126"/>
      <c r="F46" s="125"/>
      <c r="G46" s="124"/>
      <c r="H46" s="74">
        <f t="shared" si="5"/>
        <v>0</v>
      </c>
      <c r="I46" s="124"/>
      <c r="J46" s="124"/>
      <c r="K46" s="72">
        <f>I46+J46</f>
        <v>0</v>
      </c>
      <c r="L46" s="72">
        <f>+H46-K46</f>
        <v>0</v>
      </c>
      <c r="M46" s="124"/>
      <c r="N46" s="69">
        <f>+L46-M46</f>
        <v>0</v>
      </c>
      <c r="O46" s="107"/>
    </row>
    <row r="47" spans="1:15" ht="15" customHeight="1" x14ac:dyDescent="0.25">
      <c r="A47" s="35"/>
      <c r="B47" t="s">
        <v>157</v>
      </c>
      <c r="C47" s="211"/>
      <c r="D47" s="227">
        <v>535609</v>
      </c>
      <c r="E47" s="126"/>
      <c r="F47" s="125"/>
      <c r="G47" s="124"/>
      <c r="H47" s="74">
        <f>SUM(F47:G47)</f>
        <v>0</v>
      </c>
      <c r="I47" s="124"/>
      <c r="J47" s="124"/>
      <c r="K47" s="72">
        <f>I47+J47</f>
        <v>0</v>
      </c>
      <c r="L47" s="72">
        <f>+H47-K47</f>
        <v>0</v>
      </c>
      <c r="M47" s="124"/>
      <c r="N47" s="69">
        <f>+L47-M47</f>
        <v>0</v>
      </c>
      <c r="O47" s="107"/>
    </row>
    <row r="48" spans="1:15" ht="16.899999999999999" customHeight="1" x14ac:dyDescent="0.25">
      <c r="A48" s="35"/>
      <c r="B48" t="s">
        <v>264</v>
      </c>
      <c r="C48" s="211"/>
      <c r="D48" s="227">
        <v>535800</v>
      </c>
      <c r="E48" s="126"/>
      <c r="F48" s="125"/>
      <c r="G48" s="124"/>
      <c r="H48" s="74">
        <f>SUM(F48:G48)</f>
        <v>0</v>
      </c>
      <c r="I48" s="124"/>
      <c r="J48" s="124"/>
      <c r="K48" s="72">
        <f>I48+J48</f>
        <v>0</v>
      </c>
      <c r="L48" s="72">
        <f>+H48-K48</f>
        <v>0</v>
      </c>
      <c r="M48" s="124"/>
      <c r="N48" s="69">
        <f>+L48-M48</f>
        <v>0</v>
      </c>
      <c r="O48" s="107"/>
    </row>
    <row r="49" spans="1:15" x14ac:dyDescent="0.2">
      <c r="A49" s="35"/>
      <c r="B49" s="228"/>
      <c r="C49" s="210"/>
      <c r="D49" s="173"/>
      <c r="E49" s="174"/>
      <c r="F49" s="72"/>
      <c r="G49" s="74"/>
      <c r="H49" s="72"/>
      <c r="I49" s="68"/>
      <c r="J49" s="68"/>
      <c r="K49" s="72"/>
      <c r="L49" s="72"/>
      <c r="M49" s="74"/>
      <c r="N49" s="69"/>
      <c r="O49" s="107"/>
    </row>
    <row r="50" spans="1:15" ht="15" customHeight="1" x14ac:dyDescent="0.2">
      <c r="B50" s="340" t="s">
        <v>91</v>
      </c>
      <c r="C50" s="341"/>
      <c r="D50" s="333">
        <v>300</v>
      </c>
      <c r="E50" s="324">
        <f t="shared" ref="E50:N50" si="11">SUM(E35:E48)</f>
        <v>0</v>
      </c>
      <c r="F50" s="324">
        <f t="shared" si="11"/>
        <v>0</v>
      </c>
      <c r="G50" s="324">
        <f t="shared" si="11"/>
        <v>0</v>
      </c>
      <c r="H50" s="324">
        <f t="shared" si="11"/>
        <v>0</v>
      </c>
      <c r="I50" s="324">
        <f t="shared" si="11"/>
        <v>0</v>
      </c>
      <c r="J50" s="324">
        <f t="shared" si="11"/>
        <v>0</v>
      </c>
      <c r="K50" s="324">
        <f t="shared" si="11"/>
        <v>0</v>
      </c>
      <c r="L50" s="324">
        <f t="shared" si="11"/>
        <v>0</v>
      </c>
      <c r="M50" s="324">
        <f t="shared" si="11"/>
        <v>0</v>
      </c>
      <c r="N50" s="331">
        <f t="shared" si="11"/>
        <v>0</v>
      </c>
      <c r="O50" s="107"/>
    </row>
    <row r="51" spans="1:15" ht="15.75" customHeight="1" thickBot="1" x14ac:dyDescent="0.25">
      <c r="B51" s="342"/>
      <c r="C51" s="343"/>
      <c r="D51" s="334"/>
      <c r="E51" s="325"/>
      <c r="F51" s="325"/>
      <c r="G51" s="325"/>
      <c r="H51" s="325"/>
      <c r="I51" s="325"/>
      <c r="J51" s="325"/>
      <c r="K51" s="325"/>
      <c r="L51" s="325"/>
      <c r="M51" s="325"/>
      <c r="N51" s="332"/>
      <c r="O51" s="107"/>
    </row>
    <row r="52" spans="1:15" ht="15.75" thickTop="1" x14ac:dyDescent="0.2">
      <c r="B52" s="326"/>
      <c r="C52" s="327"/>
      <c r="D52" s="105"/>
      <c r="E52" s="113"/>
      <c r="F52" s="12"/>
      <c r="G52" s="12"/>
      <c r="H52" s="12"/>
      <c r="I52" s="12"/>
      <c r="J52" s="12"/>
      <c r="K52" s="12"/>
      <c r="L52" s="12"/>
      <c r="M52" s="128"/>
      <c r="N52" s="13"/>
      <c r="O52" s="107"/>
    </row>
    <row r="53" spans="1:15" ht="15.75" x14ac:dyDescent="0.25">
      <c r="B53" s="319" t="s">
        <v>158</v>
      </c>
      <c r="C53" s="321"/>
      <c r="D53" s="227">
        <v>542000</v>
      </c>
      <c r="E53" s="123"/>
      <c r="F53" s="124"/>
      <c r="G53" s="124"/>
      <c r="H53" s="74">
        <f t="shared" ref="H53:H116" si="12">SUM(F53:G53)</f>
        <v>0</v>
      </c>
      <c r="I53" s="124"/>
      <c r="J53" s="124"/>
      <c r="K53" s="68">
        <f t="shared" ref="K53:K75" si="13">I53+J53</f>
        <v>0</v>
      </c>
      <c r="L53" s="68">
        <f t="shared" ref="L53:L125" si="14">+H53-K53</f>
        <v>0</v>
      </c>
      <c r="M53" s="124"/>
      <c r="N53" s="69">
        <f t="shared" ref="N53:N125" si="15">+L53-M53</f>
        <v>0</v>
      </c>
      <c r="O53" s="107"/>
    </row>
    <row r="54" spans="1:15" ht="15.75" x14ac:dyDescent="0.25">
      <c r="B54" s="319" t="s">
        <v>159</v>
      </c>
      <c r="C54" s="320"/>
      <c r="D54" s="227">
        <v>542001</v>
      </c>
      <c r="E54" s="123"/>
      <c r="F54" s="124"/>
      <c r="G54" s="124"/>
      <c r="H54" s="74">
        <f t="shared" si="12"/>
        <v>0</v>
      </c>
      <c r="I54" s="124"/>
      <c r="J54" s="124"/>
      <c r="K54" s="68">
        <f t="shared" si="13"/>
        <v>0</v>
      </c>
      <c r="L54" s="68">
        <f t="shared" si="14"/>
        <v>0</v>
      </c>
      <c r="M54" s="124"/>
      <c r="N54" s="69">
        <f t="shared" si="15"/>
        <v>0</v>
      </c>
      <c r="O54" s="107"/>
    </row>
    <row r="55" spans="1:15" ht="15.75" x14ac:dyDescent="0.25">
      <c r="B55" s="319" t="s">
        <v>160</v>
      </c>
      <c r="C55" s="320"/>
      <c r="D55" s="227">
        <v>542002</v>
      </c>
      <c r="E55" s="123"/>
      <c r="F55" s="124"/>
      <c r="G55" s="124"/>
      <c r="H55" s="74">
        <f t="shared" si="12"/>
        <v>0</v>
      </c>
      <c r="I55" s="124"/>
      <c r="J55" s="124"/>
      <c r="K55" s="68">
        <f t="shared" si="13"/>
        <v>0</v>
      </c>
      <c r="L55" s="68">
        <f t="shared" si="14"/>
        <v>0</v>
      </c>
      <c r="M55" s="124"/>
      <c r="N55" s="69">
        <f t="shared" si="15"/>
        <v>0</v>
      </c>
      <c r="O55" s="107"/>
    </row>
    <row r="56" spans="1:15" ht="15.75" x14ac:dyDescent="0.25">
      <c r="B56" s="319" t="s">
        <v>161</v>
      </c>
      <c r="C56" s="320"/>
      <c r="D56" s="227">
        <v>542003</v>
      </c>
      <c r="E56" s="123"/>
      <c r="F56" s="124"/>
      <c r="G56" s="124"/>
      <c r="H56" s="74">
        <f t="shared" si="12"/>
        <v>0</v>
      </c>
      <c r="I56" s="124"/>
      <c r="J56" s="124"/>
      <c r="K56" s="68">
        <f t="shared" si="13"/>
        <v>0</v>
      </c>
      <c r="L56" s="68">
        <f>+H56-K56</f>
        <v>0</v>
      </c>
      <c r="M56" s="124"/>
      <c r="N56" s="69">
        <f>+L56-M56</f>
        <v>0</v>
      </c>
      <c r="O56" s="107"/>
    </row>
    <row r="57" spans="1:15" ht="15.75" x14ac:dyDescent="0.25">
      <c r="B57" s="319" t="s">
        <v>162</v>
      </c>
      <c r="C57" s="320"/>
      <c r="D57" s="227">
        <v>542004</v>
      </c>
      <c r="E57" s="123"/>
      <c r="F57" s="124"/>
      <c r="G57" s="124"/>
      <c r="H57" s="74">
        <f t="shared" si="12"/>
        <v>0</v>
      </c>
      <c r="I57" s="124"/>
      <c r="J57" s="124"/>
      <c r="K57" s="68">
        <f t="shared" si="13"/>
        <v>0</v>
      </c>
      <c r="L57" s="68">
        <f t="shared" si="14"/>
        <v>0</v>
      </c>
      <c r="M57" s="124"/>
      <c r="N57" s="69">
        <f t="shared" si="15"/>
        <v>0</v>
      </c>
      <c r="O57" s="107"/>
    </row>
    <row r="58" spans="1:15" ht="15.75" x14ac:dyDescent="0.25">
      <c r="B58" s="319" t="s">
        <v>163</v>
      </c>
      <c r="C58" s="320"/>
      <c r="D58" s="227">
        <v>542005</v>
      </c>
      <c r="E58" s="123"/>
      <c r="F58" s="124"/>
      <c r="G58" s="124"/>
      <c r="H58" s="74">
        <f t="shared" si="12"/>
        <v>0</v>
      </c>
      <c r="I58" s="124"/>
      <c r="J58" s="124"/>
      <c r="K58" s="68">
        <f t="shared" si="13"/>
        <v>0</v>
      </c>
      <c r="L58" s="68">
        <f t="shared" si="14"/>
        <v>0</v>
      </c>
      <c r="M58" s="124"/>
      <c r="N58" s="69">
        <f t="shared" si="15"/>
        <v>0</v>
      </c>
      <c r="O58" s="107"/>
    </row>
    <row r="59" spans="1:15" ht="15.75" x14ac:dyDescent="0.25">
      <c r="B59" s="319" t="s">
        <v>164</v>
      </c>
      <c r="C59" s="320"/>
      <c r="D59" s="227">
        <v>542006</v>
      </c>
      <c r="E59" s="123"/>
      <c r="F59" s="124"/>
      <c r="G59" s="124"/>
      <c r="H59" s="74">
        <f t="shared" si="12"/>
        <v>0</v>
      </c>
      <c r="I59" s="124"/>
      <c r="J59" s="124"/>
      <c r="K59" s="68">
        <f t="shared" si="13"/>
        <v>0</v>
      </c>
      <c r="L59" s="68">
        <f t="shared" si="14"/>
        <v>0</v>
      </c>
      <c r="M59" s="124"/>
      <c r="N59" s="69">
        <f t="shared" si="15"/>
        <v>0</v>
      </c>
      <c r="O59" s="107"/>
    </row>
    <row r="60" spans="1:15" ht="15.75" x14ac:dyDescent="0.25">
      <c r="B60" s="319" t="s">
        <v>165</v>
      </c>
      <c r="C60" s="320"/>
      <c r="D60" s="227">
        <v>542007</v>
      </c>
      <c r="E60" s="123"/>
      <c r="F60" s="124"/>
      <c r="G60" s="124"/>
      <c r="H60" s="74">
        <f t="shared" si="12"/>
        <v>0</v>
      </c>
      <c r="I60" s="124"/>
      <c r="J60" s="124"/>
      <c r="K60" s="68">
        <f t="shared" si="13"/>
        <v>0</v>
      </c>
      <c r="L60" s="68">
        <f t="shared" si="14"/>
        <v>0</v>
      </c>
      <c r="M60" s="124"/>
      <c r="N60" s="69">
        <f t="shared" si="15"/>
        <v>0</v>
      </c>
      <c r="O60" s="107"/>
    </row>
    <row r="61" spans="1:15" ht="15.75" x14ac:dyDescent="0.25">
      <c r="B61" s="319" t="s">
        <v>166</v>
      </c>
      <c r="C61" s="320"/>
      <c r="D61" s="227">
        <v>542010</v>
      </c>
      <c r="E61" s="123"/>
      <c r="F61" s="124"/>
      <c r="G61" s="124"/>
      <c r="H61" s="74">
        <f t="shared" si="12"/>
        <v>0</v>
      </c>
      <c r="I61" s="124"/>
      <c r="J61" s="124"/>
      <c r="K61" s="68">
        <f t="shared" si="13"/>
        <v>0</v>
      </c>
      <c r="L61" s="68">
        <f t="shared" si="14"/>
        <v>0</v>
      </c>
      <c r="M61" s="124"/>
      <c r="N61" s="69">
        <f t="shared" si="15"/>
        <v>0</v>
      </c>
      <c r="O61" s="107"/>
    </row>
    <row r="62" spans="1:15" ht="15.75" x14ac:dyDescent="0.25">
      <c r="B62" s="319" t="s">
        <v>167</v>
      </c>
      <c r="C62" s="320"/>
      <c r="D62" s="227">
        <v>542020</v>
      </c>
      <c r="E62" s="123"/>
      <c r="F62" s="124"/>
      <c r="G62" s="124"/>
      <c r="H62" s="74">
        <f t="shared" si="12"/>
        <v>0</v>
      </c>
      <c r="I62" s="124"/>
      <c r="J62" s="124"/>
      <c r="K62" s="68">
        <f t="shared" si="13"/>
        <v>0</v>
      </c>
      <c r="L62" s="68">
        <f>+H62-K62</f>
        <v>0</v>
      </c>
      <c r="M62" s="124"/>
      <c r="N62" s="69">
        <f>+L62-M62</f>
        <v>0</v>
      </c>
      <c r="O62" s="107"/>
    </row>
    <row r="63" spans="1:15" ht="15.75" x14ac:dyDescent="0.25">
      <c r="B63" s="319" t="s">
        <v>168</v>
      </c>
      <c r="C63" s="320"/>
      <c r="D63" s="227">
        <v>542030</v>
      </c>
      <c r="E63" s="123"/>
      <c r="F63" s="124"/>
      <c r="G63" s="124"/>
      <c r="H63" s="74">
        <f t="shared" si="12"/>
        <v>0</v>
      </c>
      <c r="I63" s="124"/>
      <c r="J63" s="124"/>
      <c r="K63" s="68">
        <f t="shared" si="13"/>
        <v>0</v>
      </c>
      <c r="L63" s="68">
        <f t="shared" si="14"/>
        <v>0</v>
      </c>
      <c r="M63" s="124"/>
      <c r="N63" s="69">
        <f t="shared" si="15"/>
        <v>0</v>
      </c>
      <c r="O63" s="107"/>
    </row>
    <row r="64" spans="1:15" ht="15.75" x14ac:dyDescent="0.25">
      <c r="B64" s="319" t="s">
        <v>169</v>
      </c>
      <c r="C64" s="320"/>
      <c r="D64" s="227">
        <v>542100</v>
      </c>
      <c r="E64" s="123"/>
      <c r="F64" s="124"/>
      <c r="G64" s="124"/>
      <c r="H64" s="74">
        <f t="shared" si="12"/>
        <v>0</v>
      </c>
      <c r="I64" s="124"/>
      <c r="J64" s="124"/>
      <c r="K64" s="68">
        <f t="shared" si="13"/>
        <v>0</v>
      </c>
      <c r="L64" s="68">
        <f t="shared" si="14"/>
        <v>0</v>
      </c>
      <c r="M64" s="124"/>
      <c r="N64" s="69">
        <f t="shared" si="15"/>
        <v>0</v>
      </c>
      <c r="O64" s="107"/>
    </row>
    <row r="65" spans="2:15" ht="15.75" x14ac:dyDescent="0.25">
      <c r="B65" s="319" t="s">
        <v>170</v>
      </c>
      <c r="C65" s="320"/>
      <c r="D65" s="227">
        <v>542200</v>
      </c>
      <c r="E65" s="123"/>
      <c r="F65" s="124"/>
      <c r="G65" s="124"/>
      <c r="H65" s="74">
        <f t="shared" si="12"/>
        <v>0</v>
      </c>
      <c r="I65" s="124"/>
      <c r="J65" s="124"/>
      <c r="K65" s="68">
        <f t="shared" si="13"/>
        <v>0</v>
      </c>
      <c r="L65" s="68">
        <f t="shared" si="14"/>
        <v>0</v>
      </c>
      <c r="M65" s="124"/>
      <c r="N65" s="69">
        <f t="shared" si="15"/>
        <v>0</v>
      </c>
      <c r="O65" s="107"/>
    </row>
    <row r="66" spans="2:15" ht="15.75" x14ac:dyDescent="0.25">
      <c r="B66" s="319" t="s">
        <v>265</v>
      </c>
      <c r="C66" s="320"/>
      <c r="D66" s="227">
        <v>542300</v>
      </c>
      <c r="E66" s="123"/>
      <c r="F66" s="124"/>
      <c r="G66" s="124"/>
      <c r="H66" s="74">
        <f t="shared" si="12"/>
        <v>0</v>
      </c>
      <c r="I66" s="124"/>
      <c r="J66" s="124"/>
      <c r="K66" s="68">
        <f t="shared" si="13"/>
        <v>0</v>
      </c>
      <c r="L66" s="68">
        <f t="shared" si="14"/>
        <v>0</v>
      </c>
      <c r="M66" s="124"/>
      <c r="N66" s="69">
        <f t="shared" si="15"/>
        <v>0</v>
      </c>
      <c r="O66" s="107"/>
    </row>
    <row r="67" spans="2:15" ht="15.75" x14ac:dyDescent="0.25">
      <c r="B67" s="319" t="s">
        <v>266</v>
      </c>
      <c r="C67" s="320"/>
      <c r="D67" s="227">
        <v>542310</v>
      </c>
      <c r="E67" s="123"/>
      <c r="F67" s="124"/>
      <c r="G67" s="124"/>
      <c r="H67" s="74">
        <f t="shared" si="12"/>
        <v>0</v>
      </c>
      <c r="I67" s="124"/>
      <c r="J67" s="124"/>
      <c r="K67" s="68">
        <f t="shared" si="13"/>
        <v>0</v>
      </c>
      <c r="L67" s="68">
        <f t="shared" si="14"/>
        <v>0</v>
      </c>
      <c r="M67" s="124"/>
      <c r="N67" s="69">
        <f t="shared" si="15"/>
        <v>0</v>
      </c>
      <c r="O67" s="107"/>
    </row>
    <row r="68" spans="2:15" ht="15.75" x14ac:dyDescent="0.25">
      <c r="B68" s="319" t="s">
        <v>171</v>
      </c>
      <c r="C68" s="320"/>
      <c r="D68" s="227">
        <v>542400</v>
      </c>
      <c r="E68" s="123"/>
      <c r="F68" s="124"/>
      <c r="G68" s="124"/>
      <c r="H68" s="74">
        <f t="shared" si="12"/>
        <v>0</v>
      </c>
      <c r="I68" s="124"/>
      <c r="J68" s="124"/>
      <c r="K68" s="68">
        <f t="shared" si="13"/>
        <v>0</v>
      </c>
      <c r="L68" s="68">
        <f t="shared" si="14"/>
        <v>0</v>
      </c>
      <c r="M68" s="124"/>
      <c r="N68" s="69">
        <f t="shared" si="15"/>
        <v>0</v>
      </c>
      <c r="O68" s="107"/>
    </row>
    <row r="69" spans="2:15" ht="15.75" x14ac:dyDescent="0.25">
      <c r="B69" s="319" t="s">
        <v>172</v>
      </c>
      <c r="C69" s="320"/>
      <c r="D69" s="227">
        <v>542500</v>
      </c>
      <c r="E69" s="123"/>
      <c r="F69" s="124"/>
      <c r="G69" s="124"/>
      <c r="H69" s="74">
        <f t="shared" si="12"/>
        <v>0</v>
      </c>
      <c r="I69" s="124"/>
      <c r="J69" s="124"/>
      <c r="K69" s="68">
        <f t="shared" si="13"/>
        <v>0</v>
      </c>
      <c r="L69" s="68">
        <f t="shared" si="14"/>
        <v>0</v>
      </c>
      <c r="M69" s="124"/>
      <c r="N69" s="69">
        <f t="shared" si="15"/>
        <v>0</v>
      </c>
      <c r="O69" s="107"/>
    </row>
    <row r="70" spans="2:15" ht="15.75" x14ac:dyDescent="0.25">
      <c r="B70" s="319" t="s">
        <v>173</v>
      </c>
      <c r="C70" s="320"/>
      <c r="D70" s="227">
        <v>542600</v>
      </c>
      <c r="E70" s="123"/>
      <c r="F70" s="124"/>
      <c r="G70" s="124"/>
      <c r="H70" s="74">
        <f t="shared" si="12"/>
        <v>0</v>
      </c>
      <c r="I70" s="124"/>
      <c r="J70" s="124"/>
      <c r="K70" s="68">
        <f t="shared" si="13"/>
        <v>0</v>
      </c>
      <c r="L70" s="68">
        <f t="shared" si="14"/>
        <v>0</v>
      </c>
      <c r="M70" s="124"/>
      <c r="N70" s="69">
        <f t="shared" si="15"/>
        <v>0</v>
      </c>
      <c r="O70" s="107"/>
    </row>
    <row r="71" spans="2:15" ht="15.75" x14ac:dyDescent="0.25">
      <c r="B71" s="319" t="s">
        <v>174</v>
      </c>
      <c r="C71" s="320"/>
      <c r="D71" s="227">
        <v>542700</v>
      </c>
      <c r="E71" s="123"/>
      <c r="F71" s="124"/>
      <c r="G71" s="124"/>
      <c r="H71" s="74">
        <f t="shared" si="12"/>
        <v>0</v>
      </c>
      <c r="I71" s="124"/>
      <c r="J71" s="124"/>
      <c r="K71" s="68">
        <f t="shared" si="13"/>
        <v>0</v>
      </c>
      <c r="L71" s="68">
        <f t="shared" si="14"/>
        <v>0</v>
      </c>
      <c r="M71" s="124"/>
      <c r="N71" s="69">
        <f t="shared" si="15"/>
        <v>0</v>
      </c>
      <c r="O71" s="107"/>
    </row>
    <row r="72" spans="2:15" ht="15.75" x14ac:dyDescent="0.25">
      <c r="B72" s="319" t="s">
        <v>175</v>
      </c>
      <c r="C72" s="320"/>
      <c r="D72" s="227">
        <v>542800</v>
      </c>
      <c r="E72" s="123"/>
      <c r="F72" s="124"/>
      <c r="G72" s="124"/>
      <c r="H72" s="74">
        <f t="shared" si="12"/>
        <v>0</v>
      </c>
      <c r="I72" s="124"/>
      <c r="J72" s="124"/>
      <c r="K72" s="68">
        <f t="shared" si="13"/>
        <v>0</v>
      </c>
      <c r="L72" s="68">
        <f t="shared" si="14"/>
        <v>0</v>
      </c>
      <c r="M72" s="124"/>
      <c r="N72" s="69">
        <f t="shared" si="15"/>
        <v>0</v>
      </c>
      <c r="O72" s="107"/>
    </row>
    <row r="73" spans="2:15" ht="15.75" x14ac:dyDescent="0.25">
      <c r="B73" s="319" t="s">
        <v>176</v>
      </c>
      <c r="C73" s="320"/>
      <c r="D73" s="227">
        <v>542900</v>
      </c>
      <c r="E73" s="123"/>
      <c r="F73" s="124"/>
      <c r="G73" s="124"/>
      <c r="H73" s="74">
        <f t="shared" si="12"/>
        <v>0</v>
      </c>
      <c r="I73" s="124"/>
      <c r="J73" s="124"/>
      <c r="K73" s="68">
        <f t="shared" si="13"/>
        <v>0</v>
      </c>
      <c r="L73" s="68">
        <f t="shared" si="14"/>
        <v>0</v>
      </c>
      <c r="M73" s="124"/>
      <c r="N73" s="69">
        <f t="shared" si="15"/>
        <v>0</v>
      </c>
      <c r="O73" s="107"/>
    </row>
    <row r="74" spans="2:15" ht="15.75" x14ac:dyDescent="0.25">
      <c r="B74" s="319" t="s">
        <v>267</v>
      </c>
      <c r="C74" s="320"/>
      <c r="D74" s="227">
        <v>543000</v>
      </c>
      <c r="E74" s="123"/>
      <c r="F74" s="124"/>
      <c r="G74" s="124"/>
      <c r="H74" s="74">
        <f t="shared" si="12"/>
        <v>0</v>
      </c>
      <c r="I74" s="124"/>
      <c r="J74" s="124"/>
      <c r="K74" s="68">
        <f t="shared" si="13"/>
        <v>0</v>
      </c>
      <c r="L74" s="68">
        <f t="shared" si="14"/>
        <v>0</v>
      </c>
      <c r="M74" s="124"/>
      <c r="N74" s="69">
        <f t="shared" si="15"/>
        <v>0</v>
      </c>
      <c r="O74" s="107"/>
    </row>
    <row r="75" spans="2:15" ht="15.75" x14ac:dyDescent="0.25">
      <c r="B75" s="319" t="s">
        <v>268</v>
      </c>
      <c r="C75" s="320"/>
      <c r="D75" s="227">
        <v>543009</v>
      </c>
      <c r="E75" s="123"/>
      <c r="F75" s="124"/>
      <c r="G75" s="124"/>
      <c r="H75" s="74">
        <f t="shared" si="12"/>
        <v>0</v>
      </c>
      <c r="I75" s="124"/>
      <c r="J75" s="124"/>
      <c r="K75" s="68">
        <f t="shared" si="13"/>
        <v>0</v>
      </c>
      <c r="L75" s="68">
        <f t="shared" si="14"/>
        <v>0</v>
      </c>
      <c r="M75" s="124"/>
      <c r="N75" s="69">
        <f t="shared" si="15"/>
        <v>0</v>
      </c>
      <c r="O75" s="107"/>
    </row>
    <row r="76" spans="2:15" ht="15.75" x14ac:dyDescent="0.25">
      <c r="B76" s="319" t="s">
        <v>75</v>
      </c>
      <c r="C76" s="320"/>
      <c r="D76" s="227">
        <v>543100</v>
      </c>
      <c r="E76" s="123"/>
      <c r="F76" s="124"/>
      <c r="G76" s="124"/>
      <c r="H76" s="74">
        <f t="shared" si="12"/>
        <v>0</v>
      </c>
      <c r="I76" s="124"/>
      <c r="J76" s="124"/>
      <c r="K76" s="68">
        <v>0</v>
      </c>
      <c r="L76" s="68">
        <f t="shared" si="14"/>
        <v>0</v>
      </c>
      <c r="M76" s="124"/>
      <c r="N76" s="69">
        <f t="shared" si="15"/>
        <v>0</v>
      </c>
      <c r="O76" s="107"/>
    </row>
    <row r="77" spans="2:15" ht="15.75" x14ac:dyDescent="0.25">
      <c r="B77" s="319" t="s">
        <v>177</v>
      </c>
      <c r="C77" s="320"/>
      <c r="D77" s="227">
        <v>543200</v>
      </c>
      <c r="E77" s="123"/>
      <c r="F77" s="124"/>
      <c r="G77" s="124"/>
      <c r="H77" s="74">
        <f t="shared" si="12"/>
        <v>0</v>
      </c>
      <c r="I77" s="124"/>
      <c r="J77" s="124"/>
      <c r="K77" s="68">
        <f t="shared" ref="K77:K140" si="16">I77+J77</f>
        <v>0</v>
      </c>
      <c r="L77" s="68">
        <f t="shared" si="14"/>
        <v>0</v>
      </c>
      <c r="M77" s="124"/>
      <c r="N77" s="69">
        <f t="shared" si="15"/>
        <v>0</v>
      </c>
      <c r="O77" s="107"/>
    </row>
    <row r="78" spans="2:15" ht="15.75" x14ac:dyDescent="0.25">
      <c r="B78" s="319" t="s">
        <v>178</v>
      </c>
      <c r="C78" s="320"/>
      <c r="D78" s="227">
        <v>543300</v>
      </c>
      <c r="E78" s="123"/>
      <c r="F78" s="124"/>
      <c r="G78" s="124"/>
      <c r="H78" s="74">
        <f t="shared" si="12"/>
        <v>0</v>
      </c>
      <c r="I78" s="124"/>
      <c r="J78" s="124"/>
      <c r="K78" s="68">
        <f t="shared" si="16"/>
        <v>0</v>
      </c>
      <c r="L78" s="68">
        <f t="shared" si="14"/>
        <v>0</v>
      </c>
      <c r="M78" s="124"/>
      <c r="N78" s="69">
        <f t="shared" si="15"/>
        <v>0</v>
      </c>
      <c r="O78" s="107"/>
    </row>
    <row r="79" spans="2:15" ht="15.75" x14ac:dyDescent="0.25">
      <c r="B79" s="319" t="s">
        <v>179</v>
      </c>
      <c r="C79" s="320"/>
      <c r="D79" s="227">
        <v>543400</v>
      </c>
      <c r="E79" s="123"/>
      <c r="F79" s="124"/>
      <c r="G79" s="124"/>
      <c r="H79" s="74">
        <f t="shared" si="12"/>
        <v>0</v>
      </c>
      <c r="I79" s="124"/>
      <c r="J79" s="124"/>
      <c r="K79" s="68">
        <f t="shared" si="16"/>
        <v>0</v>
      </c>
      <c r="L79" s="68">
        <f t="shared" si="14"/>
        <v>0</v>
      </c>
      <c r="M79" s="124"/>
      <c r="N79" s="69">
        <f t="shared" si="15"/>
        <v>0</v>
      </c>
      <c r="O79" s="107"/>
    </row>
    <row r="80" spans="2:15" ht="15.75" x14ac:dyDescent="0.25">
      <c r="B80" s="319" t="s">
        <v>180</v>
      </c>
      <c r="C80" s="320"/>
      <c r="D80" s="227">
        <v>543500</v>
      </c>
      <c r="E80" s="123"/>
      <c r="F80" s="124"/>
      <c r="G80" s="124"/>
      <c r="H80" s="74">
        <f t="shared" si="12"/>
        <v>0</v>
      </c>
      <c r="I80" s="124"/>
      <c r="J80" s="124"/>
      <c r="K80" s="68">
        <f t="shared" si="16"/>
        <v>0</v>
      </c>
      <c r="L80" s="68">
        <f t="shared" si="14"/>
        <v>0</v>
      </c>
      <c r="M80" s="124"/>
      <c r="N80" s="69">
        <f t="shared" si="15"/>
        <v>0</v>
      </c>
      <c r="O80" s="107"/>
    </row>
    <row r="81" spans="2:15" ht="15.75" x14ac:dyDescent="0.25">
      <c r="B81" s="319" t="s">
        <v>181</v>
      </c>
      <c r="C81" s="320"/>
      <c r="D81" s="227">
        <v>543600</v>
      </c>
      <c r="E81" s="123"/>
      <c r="F81" s="124"/>
      <c r="G81" s="124"/>
      <c r="H81" s="74">
        <f t="shared" si="12"/>
        <v>0</v>
      </c>
      <c r="I81" s="124"/>
      <c r="J81" s="124"/>
      <c r="K81" s="68">
        <f t="shared" si="16"/>
        <v>0</v>
      </c>
      <c r="L81" s="68">
        <f t="shared" si="14"/>
        <v>0</v>
      </c>
      <c r="M81" s="124"/>
      <c r="N81" s="69">
        <f t="shared" si="15"/>
        <v>0</v>
      </c>
      <c r="O81" s="107"/>
    </row>
    <row r="82" spans="2:15" ht="15.75" x14ac:dyDescent="0.25">
      <c r="B82" s="319" t="s">
        <v>182</v>
      </c>
      <c r="C82" s="320"/>
      <c r="D82" s="227">
        <v>543700</v>
      </c>
      <c r="E82" s="123"/>
      <c r="F82" s="124"/>
      <c r="G82" s="124"/>
      <c r="H82" s="74">
        <f t="shared" si="12"/>
        <v>0</v>
      </c>
      <c r="I82" s="124"/>
      <c r="J82" s="124"/>
      <c r="K82" s="68">
        <f t="shared" si="16"/>
        <v>0</v>
      </c>
      <c r="L82" s="68">
        <f t="shared" si="14"/>
        <v>0</v>
      </c>
      <c r="M82" s="124"/>
      <c r="N82" s="69">
        <f t="shared" si="15"/>
        <v>0</v>
      </c>
      <c r="O82" s="107"/>
    </row>
    <row r="83" spans="2:15" ht="15.75" x14ac:dyDescent="0.25">
      <c r="B83" s="319" t="s">
        <v>183</v>
      </c>
      <c r="C83" s="320"/>
      <c r="D83" s="227">
        <v>543820</v>
      </c>
      <c r="E83" s="123"/>
      <c r="F83" s="124"/>
      <c r="G83" s="124"/>
      <c r="H83" s="74">
        <f t="shared" si="12"/>
        <v>0</v>
      </c>
      <c r="I83" s="124"/>
      <c r="J83" s="124"/>
      <c r="K83" s="68">
        <f t="shared" si="16"/>
        <v>0</v>
      </c>
      <c r="L83" s="68">
        <f>+H83-K83</f>
        <v>0</v>
      </c>
      <c r="M83" s="124"/>
      <c r="N83" s="69">
        <f>+L83-M83</f>
        <v>0</v>
      </c>
      <c r="O83" s="107"/>
    </row>
    <row r="84" spans="2:15" ht="15.75" x14ac:dyDescent="0.25">
      <c r="B84" s="319" t="s">
        <v>269</v>
      </c>
      <c r="C84" s="320"/>
      <c r="D84" s="227">
        <v>543830</v>
      </c>
      <c r="E84" s="123"/>
      <c r="F84" s="124"/>
      <c r="G84" s="124"/>
      <c r="H84" s="74">
        <f t="shared" si="12"/>
        <v>0</v>
      </c>
      <c r="I84" s="124"/>
      <c r="J84" s="124"/>
      <c r="K84" s="68">
        <f t="shared" si="16"/>
        <v>0</v>
      </c>
      <c r="L84" s="68">
        <f t="shared" si="14"/>
        <v>0</v>
      </c>
      <c r="M84" s="124"/>
      <c r="N84" s="69">
        <f t="shared" si="15"/>
        <v>0</v>
      </c>
      <c r="O84" s="107"/>
    </row>
    <row r="85" spans="2:15" ht="15.75" x14ac:dyDescent="0.25">
      <c r="B85" s="319" t="s">
        <v>54</v>
      </c>
      <c r="C85" s="320"/>
      <c r="D85" s="227">
        <v>543900</v>
      </c>
      <c r="E85" s="123"/>
      <c r="F85" s="124"/>
      <c r="G85" s="124"/>
      <c r="H85" s="74">
        <f t="shared" si="12"/>
        <v>0</v>
      </c>
      <c r="I85" s="124"/>
      <c r="J85" s="124"/>
      <c r="K85" s="68">
        <f t="shared" si="16"/>
        <v>0</v>
      </c>
      <c r="L85" s="68">
        <f>+H85-K85</f>
        <v>0</v>
      </c>
      <c r="M85" s="124"/>
      <c r="N85" s="69">
        <f>+L85-M85</f>
        <v>0</v>
      </c>
      <c r="O85" s="107"/>
    </row>
    <row r="86" spans="2:15" ht="15.75" x14ac:dyDescent="0.25">
      <c r="B86" s="319" t="s">
        <v>184</v>
      </c>
      <c r="C86" s="320"/>
      <c r="D86" s="227">
        <v>544000</v>
      </c>
      <c r="E86" s="123"/>
      <c r="F86" s="124"/>
      <c r="G86" s="124"/>
      <c r="H86" s="74">
        <f t="shared" si="12"/>
        <v>0</v>
      </c>
      <c r="I86" s="124"/>
      <c r="J86" s="124"/>
      <c r="K86" s="68">
        <f t="shared" si="16"/>
        <v>0</v>
      </c>
      <c r="L86" s="68">
        <f t="shared" si="14"/>
        <v>0</v>
      </c>
      <c r="M86" s="124"/>
      <c r="N86" s="69">
        <f t="shared" si="15"/>
        <v>0</v>
      </c>
      <c r="O86" s="107"/>
    </row>
    <row r="87" spans="2:15" ht="15.75" x14ac:dyDescent="0.25">
      <c r="B87" s="319" t="s">
        <v>185</v>
      </c>
      <c r="C87" s="320"/>
      <c r="D87" s="227">
        <v>544100</v>
      </c>
      <c r="E87" s="123"/>
      <c r="F87" s="124"/>
      <c r="G87" s="124"/>
      <c r="H87" s="74">
        <f t="shared" si="12"/>
        <v>0</v>
      </c>
      <c r="I87" s="124"/>
      <c r="J87" s="124"/>
      <c r="K87" s="68">
        <f t="shared" si="16"/>
        <v>0</v>
      </c>
      <c r="L87" s="68">
        <f>+H87-K87</f>
        <v>0</v>
      </c>
      <c r="M87" s="124"/>
      <c r="N87" s="69">
        <f>+L87-M87</f>
        <v>0</v>
      </c>
      <c r="O87" s="107"/>
    </row>
    <row r="88" spans="2:15" ht="15.75" x14ac:dyDescent="0.25">
      <c r="B88" s="319" t="s">
        <v>186</v>
      </c>
      <c r="C88" s="320"/>
      <c r="D88" s="227">
        <v>544200</v>
      </c>
      <c r="E88" s="123"/>
      <c r="F88" s="124"/>
      <c r="G88" s="124"/>
      <c r="H88" s="74">
        <f t="shared" si="12"/>
        <v>0</v>
      </c>
      <c r="I88" s="124"/>
      <c r="J88" s="124"/>
      <c r="K88" s="68">
        <f t="shared" si="16"/>
        <v>0</v>
      </c>
      <c r="L88" s="68">
        <f t="shared" si="14"/>
        <v>0</v>
      </c>
      <c r="M88" s="124"/>
      <c r="N88" s="69">
        <f t="shared" si="15"/>
        <v>0</v>
      </c>
      <c r="O88" s="107"/>
    </row>
    <row r="89" spans="2:15" ht="15.75" x14ac:dyDescent="0.25">
      <c r="B89" s="319" t="s">
        <v>187</v>
      </c>
      <c r="C89" s="320"/>
      <c r="D89" s="227">
        <v>544300</v>
      </c>
      <c r="E89" s="123"/>
      <c r="F89" s="124"/>
      <c r="G89" s="124"/>
      <c r="H89" s="74">
        <f t="shared" si="12"/>
        <v>0</v>
      </c>
      <c r="I89" s="124"/>
      <c r="J89" s="124"/>
      <c r="K89" s="68">
        <f t="shared" si="16"/>
        <v>0</v>
      </c>
      <c r="L89" s="68">
        <f t="shared" si="14"/>
        <v>0</v>
      </c>
      <c r="M89" s="124"/>
      <c r="N89" s="69">
        <f t="shared" si="15"/>
        <v>0</v>
      </c>
      <c r="O89" s="107"/>
    </row>
    <row r="90" spans="2:15" ht="15.75" x14ac:dyDescent="0.25">
      <c r="B90" s="319" t="s">
        <v>188</v>
      </c>
      <c r="C90" s="320"/>
      <c r="D90" s="227">
        <v>544400</v>
      </c>
      <c r="E90" s="123"/>
      <c r="F90" s="124"/>
      <c r="G90" s="124"/>
      <c r="H90" s="74">
        <f t="shared" si="12"/>
        <v>0</v>
      </c>
      <c r="I90" s="124"/>
      <c r="J90" s="124"/>
      <c r="K90" s="68">
        <f t="shared" si="16"/>
        <v>0</v>
      </c>
      <c r="L90" s="68">
        <f t="shared" si="14"/>
        <v>0</v>
      </c>
      <c r="M90" s="124"/>
      <c r="N90" s="69">
        <f t="shared" si="15"/>
        <v>0</v>
      </c>
      <c r="O90" s="107"/>
    </row>
    <row r="91" spans="2:15" ht="15.75" x14ac:dyDescent="0.25">
      <c r="B91" s="319" t="s">
        <v>189</v>
      </c>
      <c r="C91" s="320"/>
      <c r="D91" s="227">
        <v>544500</v>
      </c>
      <c r="E91" s="123"/>
      <c r="F91" s="124"/>
      <c r="G91" s="124"/>
      <c r="H91" s="74">
        <f t="shared" si="12"/>
        <v>0</v>
      </c>
      <c r="I91" s="124"/>
      <c r="J91" s="124"/>
      <c r="K91" s="68">
        <f t="shared" si="16"/>
        <v>0</v>
      </c>
      <c r="L91" s="68">
        <f>+H91-K91</f>
        <v>0</v>
      </c>
      <c r="M91" s="124"/>
      <c r="N91" s="69">
        <f>+L91-M91</f>
        <v>0</v>
      </c>
      <c r="O91" s="107"/>
    </row>
    <row r="92" spans="2:15" ht="15.75" x14ac:dyDescent="0.25">
      <c r="B92" s="319" t="s">
        <v>190</v>
      </c>
      <c r="C92" s="320"/>
      <c r="D92" s="227">
        <v>544600</v>
      </c>
      <c r="E92" s="123"/>
      <c r="F92" s="124"/>
      <c r="G92" s="124"/>
      <c r="H92" s="74">
        <f t="shared" si="12"/>
        <v>0</v>
      </c>
      <c r="I92" s="124"/>
      <c r="J92" s="124"/>
      <c r="K92" s="68">
        <f t="shared" si="16"/>
        <v>0</v>
      </c>
      <c r="L92" s="68">
        <f>+H92-K92</f>
        <v>0</v>
      </c>
      <c r="M92" s="124"/>
      <c r="N92" s="69">
        <f>+L92-M92</f>
        <v>0</v>
      </c>
      <c r="O92" s="107"/>
    </row>
    <row r="93" spans="2:15" ht="15.75" x14ac:dyDescent="0.25">
      <c r="B93" s="319" t="s">
        <v>191</v>
      </c>
      <c r="C93" s="320"/>
      <c r="D93" s="227">
        <v>544700</v>
      </c>
      <c r="E93" s="123"/>
      <c r="F93" s="124"/>
      <c r="G93" s="124"/>
      <c r="H93" s="74">
        <f t="shared" si="12"/>
        <v>0</v>
      </c>
      <c r="I93" s="124"/>
      <c r="J93" s="124"/>
      <c r="K93" s="68">
        <f t="shared" si="16"/>
        <v>0</v>
      </c>
      <c r="L93" s="68">
        <f>+H93-K93</f>
        <v>0</v>
      </c>
      <c r="M93" s="124"/>
      <c r="N93" s="69">
        <f>+L93-M93</f>
        <v>0</v>
      </c>
      <c r="O93" s="107"/>
    </row>
    <row r="94" spans="2:15" ht="15.75" x14ac:dyDescent="0.25">
      <c r="B94" s="319" t="s">
        <v>192</v>
      </c>
      <c r="C94" s="320"/>
      <c r="D94" s="227">
        <v>544800</v>
      </c>
      <c r="E94" s="123"/>
      <c r="F94" s="124"/>
      <c r="G94" s="124"/>
      <c r="H94" s="74">
        <f t="shared" si="12"/>
        <v>0</v>
      </c>
      <c r="I94" s="124"/>
      <c r="J94" s="124"/>
      <c r="K94" s="68">
        <f t="shared" si="16"/>
        <v>0</v>
      </c>
      <c r="L94" s="68">
        <f>+H94-K94</f>
        <v>0</v>
      </c>
      <c r="M94" s="124"/>
      <c r="N94" s="69">
        <f>+L94-M94</f>
        <v>0</v>
      </c>
      <c r="O94" s="107"/>
    </row>
    <row r="95" spans="2:15" ht="15.75" x14ac:dyDescent="0.25">
      <c r="B95" s="319" t="s">
        <v>193</v>
      </c>
      <c r="C95" s="320"/>
      <c r="D95" s="227">
        <v>544900</v>
      </c>
      <c r="E95" s="123"/>
      <c r="F95" s="124"/>
      <c r="G95" s="124"/>
      <c r="H95" s="74">
        <f t="shared" si="12"/>
        <v>0</v>
      </c>
      <c r="I95" s="124"/>
      <c r="J95" s="124"/>
      <c r="K95" s="68">
        <f t="shared" si="16"/>
        <v>0</v>
      </c>
      <c r="L95" s="68">
        <f>+H95-K95</f>
        <v>0</v>
      </c>
      <c r="M95" s="124"/>
      <c r="N95" s="69">
        <f>+L95-M95</f>
        <v>0</v>
      </c>
      <c r="O95" s="107"/>
    </row>
    <row r="96" spans="2:15" ht="15.75" x14ac:dyDescent="0.25">
      <c r="B96" s="319" t="s">
        <v>37</v>
      </c>
      <c r="C96" s="320"/>
      <c r="D96" s="227">
        <v>545600</v>
      </c>
      <c r="E96" s="123"/>
      <c r="F96" s="124"/>
      <c r="G96" s="124"/>
      <c r="H96" s="74">
        <f t="shared" si="12"/>
        <v>0</v>
      </c>
      <c r="I96" s="124"/>
      <c r="J96" s="124"/>
      <c r="K96" s="68">
        <f t="shared" si="16"/>
        <v>0</v>
      </c>
      <c r="L96" s="68">
        <f t="shared" si="14"/>
        <v>0</v>
      </c>
      <c r="M96" s="124"/>
      <c r="N96" s="69">
        <f t="shared" si="15"/>
        <v>0</v>
      </c>
      <c r="O96" s="107"/>
    </row>
    <row r="97" spans="2:15" ht="15.75" x14ac:dyDescent="0.25">
      <c r="B97" s="319" t="s">
        <v>194</v>
      </c>
      <c r="C97" s="320"/>
      <c r="D97" s="227">
        <v>545609</v>
      </c>
      <c r="E97" s="123"/>
      <c r="F97" s="124"/>
      <c r="G97" s="124"/>
      <c r="H97" s="74">
        <f t="shared" si="12"/>
        <v>0</v>
      </c>
      <c r="I97" s="124"/>
      <c r="J97" s="124"/>
      <c r="K97" s="68">
        <f t="shared" si="16"/>
        <v>0</v>
      </c>
      <c r="L97" s="68">
        <f t="shared" si="14"/>
        <v>0</v>
      </c>
      <c r="M97" s="124"/>
      <c r="N97" s="69">
        <f t="shared" si="15"/>
        <v>0</v>
      </c>
      <c r="O97" s="21"/>
    </row>
    <row r="98" spans="2:15" ht="15.75" x14ac:dyDescent="0.25">
      <c r="B98" s="319" t="s">
        <v>195</v>
      </c>
      <c r="C98" s="320"/>
      <c r="D98" s="227">
        <v>545700</v>
      </c>
      <c r="E98" s="123"/>
      <c r="F98" s="124"/>
      <c r="G98" s="124"/>
      <c r="H98" s="74">
        <f t="shared" si="12"/>
        <v>0</v>
      </c>
      <c r="I98" s="124"/>
      <c r="J98" s="124"/>
      <c r="K98" s="68">
        <f t="shared" si="16"/>
        <v>0</v>
      </c>
      <c r="L98" s="68">
        <f t="shared" si="14"/>
        <v>0</v>
      </c>
      <c r="M98" s="124"/>
      <c r="N98" s="69">
        <f t="shared" si="15"/>
        <v>0</v>
      </c>
      <c r="O98" s="107"/>
    </row>
    <row r="99" spans="2:15" ht="15.75" x14ac:dyDescent="0.25">
      <c r="B99" s="319" t="s">
        <v>196</v>
      </c>
      <c r="C99" s="320"/>
      <c r="D99" s="227">
        <v>545710</v>
      </c>
      <c r="E99" s="123"/>
      <c r="F99" s="124"/>
      <c r="G99" s="124"/>
      <c r="H99" s="74">
        <f t="shared" si="12"/>
        <v>0</v>
      </c>
      <c r="I99" s="124"/>
      <c r="J99" s="124"/>
      <c r="K99" s="68">
        <f t="shared" si="16"/>
        <v>0</v>
      </c>
      <c r="L99" s="68">
        <f>+H99-K99</f>
        <v>0</v>
      </c>
      <c r="M99" s="124"/>
      <c r="N99" s="69">
        <f>+L99-M99</f>
        <v>0</v>
      </c>
      <c r="O99" s="107"/>
    </row>
    <row r="100" spans="2:15" ht="15.75" x14ac:dyDescent="0.25">
      <c r="B100" s="319" t="s">
        <v>197</v>
      </c>
      <c r="C100" s="320"/>
      <c r="D100" s="227">
        <v>545800</v>
      </c>
      <c r="E100" s="123"/>
      <c r="F100" s="124"/>
      <c r="G100" s="124"/>
      <c r="H100" s="74">
        <f t="shared" si="12"/>
        <v>0</v>
      </c>
      <c r="I100" s="124"/>
      <c r="J100" s="124"/>
      <c r="K100" s="68">
        <f t="shared" si="16"/>
        <v>0</v>
      </c>
      <c r="L100" s="68">
        <f t="shared" si="14"/>
        <v>0</v>
      </c>
      <c r="M100" s="124"/>
      <c r="N100" s="69">
        <f t="shared" si="15"/>
        <v>0</v>
      </c>
      <c r="O100" s="107"/>
    </row>
    <row r="101" spans="2:15" ht="15.75" x14ac:dyDescent="0.25">
      <c r="B101" s="319" t="s">
        <v>198</v>
      </c>
      <c r="C101" s="320"/>
      <c r="D101" s="227">
        <v>545810</v>
      </c>
      <c r="E101" s="123"/>
      <c r="F101" s="124"/>
      <c r="G101" s="124"/>
      <c r="H101" s="74">
        <f t="shared" si="12"/>
        <v>0</v>
      </c>
      <c r="I101" s="124"/>
      <c r="J101" s="124"/>
      <c r="K101" s="68">
        <f t="shared" si="16"/>
        <v>0</v>
      </c>
      <c r="L101" s="68">
        <f t="shared" si="14"/>
        <v>0</v>
      </c>
      <c r="M101" s="124"/>
      <c r="N101" s="69">
        <f t="shared" si="15"/>
        <v>0</v>
      </c>
      <c r="O101" s="107"/>
    </row>
    <row r="102" spans="2:15" ht="15.75" x14ac:dyDescent="0.25">
      <c r="B102" s="319" t="s">
        <v>199</v>
      </c>
      <c r="C102" s="320"/>
      <c r="D102" s="227">
        <v>545900</v>
      </c>
      <c r="E102" s="123"/>
      <c r="F102" s="124"/>
      <c r="G102" s="124"/>
      <c r="H102" s="74">
        <f t="shared" si="12"/>
        <v>0</v>
      </c>
      <c r="I102" s="124"/>
      <c r="J102" s="124"/>
      <c r="K102" s="68">
        <f t="shared" si="16"/>
        <v>0</v>
      </c>
      <c r="L102" s="68">
        <f t="shared" si="14"/>
        <v>0</v>
      </c>
      <c r="M102" s="124"/>
      <c r="N102" s="69">
        <f t="shared" si="15"/>
        <v>0</v>
      </c>
      <c r="O102" s="107"/>
    </row>
    <row r="103" spans="2:15" ht="15.75" x14ac:dyDescent="0.25">
      <c r="B103" s="319" t="s">
        <v>270</v>
      </c>
      <c r="C103" s="320"/>
      <c r="D103" s="227">
        <v>545909</v>
      </c>
      <c r="E103" s="123"/>
      <c r="F103" s="124"/>
      <c r="G103" s="124"/>
      <c r="H103" s="74">
        <f t="shared" si="12"/>
        <v>0</v>
      </c>
      <c r="I103" s="124"/>
      <c r="J103" s="125"/>
      <c r="K103" s="68">
        <f t="shared" si="16"/>
        <v>0</v>
      </c>
      <c r="L103" s="68">
        <f t="shared" si="14"/>
        <v>0</v>
      </c>
      <c r="M103" s="125"/>
      <c r="N103" s="69">
        <f t="shared" si="15"/>
        <v>0</v>
      </c>
      <c r="O103" s="107"/>
    </row>
    <row r="104" spans="2:15" ht="15.75" x14ac:dyDescent="0.25">
      <c r="B104" s="319" t="s">
        <v>200</v>
      </c>
      <c r="C104" s="320"/>
      <c r="D104" s="227">
        <v>546000</v>
      </c>
      <c r="E104" s="123"/>
      <c r="F104" s="124"/>
      <c r="G104" s="124"/>
      <c r="H104" s="74">
        <f t="shared" si="12"/>
        <v>0</v>
      </c>
      <c r="I104" s="124"/>
      <c r="J104" s="124"/>
      <c r="K104" s="68">
        <f t="shared" si="16"/>
        <v>0</v>
      </c>
      <c r="L104" s="68">
        <f t="shared" si="14"/>
        <v>0</v>
      </c>
      <c r="M104" s="124"/>
      <c r="N104" s="69">
        <f t="shared" si="15"/>
        <v>0</v>
      </c>
      <c r="O104" s="107"/>
    </row>
    <row r="105" spans="2:15" ht="15.75" x14ac:dyDescent="0.25">
      <c r="B105" s="319" t="s">
        <v>76</v>
      </c>
      <c r="C105" s="320"/>
      <c r="D105" s="227">
        <v>546100</v>
      </c>
      <c r="E105" s="123"/>
      <c r="F105" s="124"/>
      <c r="G105" s="124"/>
      <c r="H105" s="74">
        <f t="shared" si="12"/>
        <v>0</v>
      </c>
      <c r="I105" s="124"/>
      <c r="J105" s="124"/>
      <c r="K105" s="68">
        <f t="shared" si="16"/>
        <v>0</v>
      </c>
      <c r="L105" s="68">
        <f t="shared" si="14"/>
        <v>0</v>
      </c>
      <c r="M105" s="124"/>
      <c r="N105" s="69">
        <f t="shared" si="15"/>
        <v>0</v>
      </c>
      <c r="O105" s="107"/>
    </row>
    <row r="106" spans="2:15" ht="15.75" x14ac:dyDescent="0.25">
      <c r="B106" s="319" t="s">
        <v>271</v>
      </c>
      <c r="C106" s="320"/>
      <c r="D106" s="227">
        <v>546109</v>
      </c>
      <c r="E106" s="123"/>
      <c r="F106" s="124"/>
      <c r="G106" s="124"/>
      <c r="H106" s="74">
        <f t="shared" si="12"/>
        <v>0</v>
      </c>
      <c r="I106" s="124"/>
      <c r="J106" s="124"/>
      <c r="K106" s="68">
        <f t="shared" si="16"/>
        <v>0</v>
      </c>
      <c r="L106" s="68">
        <f t="shared" si="14"/>
        <v>0</v>
      </c>
      <c r="M106" s="124"/>
      <c r="N106" s="69">
        <f t="shared" si="15"/>
        <v>0</v>
      </c>
      <c r="O106" s="107"/>
    </row>
    <row r="107" spans="2:15" ht="15.75" x14ac:dyDescent="0.25">
      <c r="B107" s="319" t="s">
        <v>201</v>
      </c>
      <c r="C107" s="320"/>
      <c r="D107" s="227">
        <v>546200</v>
      </c>
      <c r="E107" s="123"/>
      <c r="F107" s="124"/>
      <c r="G107" s="124"/>
      <c r="H107" s="74">
        <f t="shared" si="12"/>
        <v>0</v>
      </c>
      <c r="I107" s="124"/>
      <c r="J107" s="124"/>
      <c r="K107" s="68">
        <f t="shared" si="16"/>
        <v>0</v>
      </c>
      <c r="L107" s="68">
        <f t="shared" si="14"/>
        <v>0</v>
      </c>
      <c r="M107" s="124"/>
      <c r="N107" s="69">
        <f t="shared" si="15"/>
        <v>0</v>
      </c>
      <c r="O107" s="107"/>
    </row>
    <row r="108" spans="2:15" ht="15.75" x14ac:dyDescent="0.25">
      <c r="B108" s="319" t="s">
        <v>38</v>
      </c>
      <c r="C108" s="320"/>
      <c r="D108" s="227">
        <v>546300</v>
      </c>
      <c r="E108" s="123"/>
      <c r="F108" s="124"/>
      <c r="G108" s="124"/>
      <c r="H108" s="74">
        <f t="shared" si="12"/>
        <v>0</v>
      </c>
      <c r="I108" s="124"/>
      <c r="J108" s="124"/>
      <c r="K108" s="68">
        <f t="shared" si="16"/>
        <v>0</v>
      </c>
      <c r="L108" s="68">
        <f t="shared" si="14"/>
        <v>0</v>
      </c>
      <c r="M108" s="124"/>
      <c r="N108" s="69">
        <f t="shared" si="15"/>
        <v>0</v>
      </c>
      <c r="O108" s="107"/>
    </row>
    <row r="109" spans="2:15" ht="15.75" x14ac:dyDescent="0.25">
      <c r="B109" s="319" t="s">
        <v>202</v>
      </c>
      <c r="C109" s="320"/>
      <c r="D109" s="227">
        <v>546310</v>
      </c>
      <c r="E109" s="123"/>
      <c r="F109" s="124"/>
      <c r="G109" s="124"/>
      <c r="H109" s="74">
        <f t="shared" si="12"/>
        <v>0</v>
      </c>
      <c r="I109" s="124"/>
      <c r="J109" s="124"/>
      <c r="K109" s="68">
        <f t="shared" si="16"/>
        <v>0</v>
      </c>
      <c r="L109" s="68">
        <f t="shared" si="14"/>
        <v>0</v>
      </c>
      <c r="M109" s="124"/>
      <c r="N109" s="69">
        <f t="shared" si="15"/>
        <v>0</v>
      </c>
      <c r="O109" s="107"/>
    </row>
    <row r="110" spans="2:15" ht="15.75" x14ac:dyDescent="0.25">
      <c r="B110" s="319" t="s">
        <v>203</v>
      </c>
      <c r="C110" s="320"/>
      <c r="D110" s="227">
        <v>546320</v>
      </c>
      <c r="E110" s="123"/>
      <c r="F110" s="124"/>
      <c r="G110" s="124"/>
      <c r="H110" s="74">
        <f t="shared" si="12"/>
        <v>0</v>
      </c>
      <c r="I110" s="124"/>
      <c r="J110" s="124"/>
      <c r="K110" s="68">
        <f t="shared" si="16"/>
        <v>0</v>
      </c>
      <c r="L110" s="68">
        <f t="shared" si="14"/>
        <v>0</v>
      </c>
      <c r="M110" s="124"/>
      <c r="N110" s="69">
        <f t="shared" si="15"/>
        <v>0</v>
      </c>
      <c r="O110" s="107"/>
    </row>
    <row r="111" spans="2:15" ht="15.75" x14ac:dyDescent="0.25">
      <c r="B111" s="319" t="s">
        <v>204</v>
      </c>
      <c r="C111" s="320"/>
      <c r="D111" s="227">
        <v>546330</v>
      </c>
      <c r="E111" s="123"/>
      <c r="F111" s="124"/>
      <c r="G111" s="124"/>
      <c r="H111" s="74">
        <f t="shared" si="12"/>
        <v>0</v>
      </c>
      <c r="I111" s="124"/>
      <c r="J111" s="124"/>
      <c r="K111" s="68">
        <f t="shared" si="16"/>
        <v>0</v>
      </c>
      <c r="L111" s="68">
        <f>+H111-K111</f>
        <v>0</v>
      </c>
      <c r="M111" s="124"/>
      <c r="N111" s="69">
        <f>+L111-M111</f>
        <v>0</v>
      </c>
      <c r="O111" s="107"/>
    </row>
    <row r="112" spans="2:15" ht="15.75" x14ac:dyDescent="0.25">
      <c r="B112" s="319" t="s">
        <v>205</v>
      </c>
      <c r="C112" s="320"/>
      <c r="D112" s="227">
        <v>546340</v>
      </c>
      <c r="E112" s="123"/>
      <c r="F112" s="124"/>
      <c r="G112" s="124"/>
      <c r="H112" s="74">
        <f t="shared" si="12"/>
        <v>0</v>
      </c>
      <c r="I112" s="124"/>
      <c r="J112" s="124"/>
      <c r="K112" s="68">
        <f t="shared" si="16"/>
        <v>0</v>
      </c>
      <c r="L112" s="68">
        <f t="shared" si="14"/>
        <v>0</v>
      </c>
      <c r="M112" s="124"/>
      <c r="N112" s="69">
        <f t="shared" si="15"/>
        <v>0</v>
      </c>
      <c r="O112" s="107"/>
    </row>
    <row r="113" spans="2:15" ht="15.75" x14ac:dyDescent="0.25">
      <c r="B113" s="319" t="s">
        <v>206</v>
      </c>
      <c r="C113" s="320"/>
      <c r="D113" s="227">
        <v>546350</v>
      </c>
      <c r="E113" s="123"/>
      <c r="F113" s="124"/>
      <c r="G113" s="124"/>
      <c r="H113" s="74">
        <f t="shared" si="12"/>
        <v>0</v>
      </c>
      <c r="I113" s="124"/>
      <c r="J113" s="124"/>
      <c r="K113" s="68">
        <f t="shared" si="16"/>
        <v>0</v>
      </c>
      <c r="L113" s="68">
        <f t="shared" si="14"/>
        <v>0</v>
      </c>
      <c r="M113" s="124"/>
      <c r="N113" s="69">
        <f t="shared" si="15"/>
        <v>0</v>
      </c>
      <c r="O113" s="107"/>
    </row>
    <row r="114" spans="2:15" ht="15.75" x14ac:dyDescent="0.25">
      <c r="B114" s="319" t="s">
        <v>207</v>
      </c>
      <c r="C114" s="320"/>
      <c r="D114" s="227">
        <v>546400</v>
      </c>
      <c r="E114" s="123"/>
      <c r="F114" s="124"/>
      <c r="G114" s="124"/>
      <c r="H114" s="74">
        <f t="shared" si="12"/>
        <v>0</v>
      </c>
      <c r="I114" s="124"/>
      <c r="J114" s="124"/>
      <c r="K114" s="68">
        <f t="shared" si="16"/>
        <v>0</v>
      </c>
      <c r="L114" s="68">
        <f t="shared" si="14"/>
        <v>0</v>
      </c>
      <c r="M114" s="124"/>
      <c r="N114" s="69">
        <f t="shared" si="15"/>
        <v>0</v>
      </c>
      <c r="O114" s="107"/>
    </row>
    <row r="115" spans="2:15" ht="15.75" x14ac:dyDescent="0.25">
      <c r="B115" s="319" t="s">
        <v>208</v>
      </c>
      <c r="C115" s="320"/>
      <c r="D115" s="227">
        <v>546409</v>
      </c>
      <c r="E115" s="123"/>
      <c r="F115" s="124"/>
      <c r="G115" s="124"/>
      <c r="H115" s="74">
        <f t="shared" si="12"/>
        <v>0</v>
      </c>
      <c r="I115" s="124"/>
      <c r="J115" s="124"/>
      <c r="K115" s="68">
        <f t="shared" si="16"/>
        <v>0</v>
      </c>
      <c r="L115" s="68">
        <f t="shared" si="14"/>
        <v>0</v>
      </c>
      <c r="M115" s="124"/>
      <c r="N115" s="69">
        <f t="shared" si="15"/>
        <v>0</v>
      </c>
      <c r="O115" s="107"/>
    </row>
    <row r="116" spans="2:15" ht="15.75" x14ac:dyDescent="0.25">
      <c r="B116" s="319" t="s">
        <v>209</v>
      </c>
      <c r="C116" s="320"/>
      <c r="D116" s="227">
        <v>546500</v>
      </c>
      <c r="E116" s="123"/>
      <c r="F116" s="124"/>
      <c r="G116" s="124"/>
      <c r="H116" s="74">
        <f t="shared" si="12"/>
        <v>0</v>
      </c>
      <c r="I116" s="124"/>
      <c r="J116" s="124"/>
      <c r="K116" s="68">
        <f t="shared" si="16"/>
        <v>0</v>
      </c>
      <c r="L116" s="68">
        <f>+H116-K116</f>
        <v>0</v>
      </c>
      <c r="M116" s="124"/>
      <c r="N116" s="69">
        <f>+L116-M116</f>
        <v>0</v>
      </c>
      <c r="O116" s="107"/>
    </row>
    <row r="117" spans="2:15" ht="15.75" x14ac:dyDescent="0.25">
      <c r="B117" s="319" t="s">
        <v>55</v>
      </c>
      <c r="C117" s="320"/>
      <c r="D117" s="227">
        <v>546600</v>
      </c>
      <c r="E117" s="123"/>
      <c r="F117" s="124"/>
      <c r="G117" s="124"/>
      <c r="H117" s="74">
        <f t="shared" ref="H117:H169" si="17">SUM(F117:G117)</f>
        <v>0</v>
      </c>
      <c r="I117" s="124"/>
      <c r="J117" s="124"/>
      <c r="K117" s="68">
        <f t="shared" si="16"/>
        <v>0</v>
      </c>
      <c r="L117" s="68">
        <f t="shared" si="14"/>
        <v>0</v>
      </c>
      <c r="M117" s="124"/>
      <c r="N117" s="69">
        <f t="shared" si="15"/>
        <v>0</v>
      </c>
      <c r="O117" s="107"/>
    </row>
    <row r="118" spans="2:15" ht="15.75" x14ac:dyDescent="0.25">
      <c r="B118" s="319" t="s">
        <v>102</v>
      </c>
      <c r="C118" s="320"/>
      <c r="D118" s="227">
        <v>546610</v>
      </c>
      <c r="E118" s="123"/>
      <c r="F118" s="124"/>
      <c r="G118" s="124"/>
      <c r="H118" s="74">
        <f t="shared" si="17"/>
        <v>0</v>
      </c>
      <c r="I118" s="124"/>
      <c r="J118" s="124"/>
      <c r="K118" s="68">
        <f t="shared" si="16"/>
        <v>0</v>
      </c>
      <c r="L118" s="68">
        <f t="shared" si="14"/>
        <v>0</v>
      </c>
      <c r="M118" s="124"/>
      <c r="N118" s="69">
        <f t="shared" si="15"/>
        <v>0</v>
      </c>
      <c r="O118" s="107"/>
    </row>
    <row r="119" spans="2:15" ht="15.75" x14ac:dyDescent="0.25">
      <c r="B119" s="319" t="s">
        <v>272</v>
      </c>
      <c r="C119" s="320"/>
      <c r="D119" s="227">
        <v>546700</v>
      </c>
      <c r="E119" s="123"/>
      <c r="F119" s="124"/>
      <c r="G119" s="124"/>
      <c r="H119" s="74">
        <f t="shared" si="17"/>
        <v>0</v>
      </c>
      <c r="I119" s="124"/>
      <c r="J119" s="124"/>
      <c r="K119" s="68">
        <f t="shared" si="16"/>
        <v>0</v>
      </c>
      <c r="L119" s="68">
        <f t="shared" si="14"/>
        <v>0</v>
      </c>
      <c r="M119" s="124"/>
      <c r="N119" s="69">
        <f t="shared" si="15"/>
        <v>0</v>
      </c>
      <c r="O119" s="107"/>
    </row>
    <row r="120" spans="2:15" ht="15.75" x14ac:dyDescent="0.25">
      <c r="B120" s="319" t="s">
        <v>210</v>
      </c>
      <c r="C120" s="320"/>
      <c r="D120" s="227">
        <v>546709</v>
      </c>
      <c r="E120" s="123"/>
      <c r="F120" s="124"/>
      <c r="G120" s="124"/>
      <c r="H120" s="74">
        <f t="shared" si="17"/>
        <v>0</v>
      </c>
      <c r="I120" s="124"/>
      <c r="J120" s="124"/>
      <c r="K120" s="68">
        <f t="shared" si="16"/>
        <v>0</v>
      </c>
      <c r="L120" s="68">
        <f t="shared" si="14"/>
        <v>0</v>
      </c>
      <c r="M120" s="124"/>
      <c r="N120" s="69">
        <f t="shared" si="15"/>
        <v>0</v>
      </c>
      <c r="O120" s="107"/>
    </row>
    <row r="121" spans="2:15" ht="15.75" x14ac:dyDescent="0.25">
      <c r="B121" s="319" t="s">
        <v>211</v>
      </c>
      <c r="C121" s="320"/>
      <c r="D121" s="227">
        <v>546800</v>
      </c>
      <c r="E121" s="123"/>
      <c r="F121" s="124"/>
      <c r="G121" s="124"/>
      <c r="H121" s="74">
        <f t="shared" si="17"/>
        <v>0</v>
      </c>
      <c r="I121" s="124"/>
      <c r="J121" s="124"/>
      <c r="K121" s="68">
        <f t="shared" si="16"/>
        <v>0</v>
      </c>
      <c r="L121" s="68">
        <f t="shared" si="14"/>
        <v>0</v>
      </c>
      <c r="M121" s="124"/>
      <c r="N121" s="69">
        <f t="shared" si="15"/>
        <v>0</v>
      </c>
      <c r="O121" s="107"/>
    </row>
    <row r="122" spans="2:15" ht="15.75" x14ac:dyDescent="0.25">
      <c r="B122" s="319" t="s">
        <v>212</v>
      </c>
      <c r="C122" s="320"/>
      <c r="D122" s="227">
        <v>546809</v>
      </c>
      <c r="E122" s="123"/>
      <c r="F122" s="124"/>
      <c r="G122" s="124"/>
      <c r="H122" s="74">
        <f t="shared" si="17"/>
        <v>0</v>
      </c>
      <c r="I122" s="124"/>
      <c r="J122" s="124"/>
      <c r="K122" s="68">
        <f t="shared" si="16"/>
        <v>0</v>
      </c>
      <c r="L122" s="68">
        <f t="shared" si="14"/>
        <v>0</v>
      </c>
      <c r="M122" s="124"/>
      <c r="N122" s="69">
        <f t="shared" si="15"/>
        <v>0</v>
      </c>
      <c r="O122" s="107"/>
    </row>
    <row r="123" spans="2:15" ht="15.75" x14ac:dyDescent="0.25">
      <c r="B123" s="319" t="s">
        <v>103</v>
      </c>
      <c r="C123" s="320"/>
      <c r="D123" s="227">
        <v>546810</v>
      </c>
      <c r="E123" s="123"/>
      <c r="F123" s="124"/>
      <c r="G123" s="124"/>
      <c r="H123" s="74">
        <f t="shared" si="17"/>
        <v>0</v>
      </c>
      <c r="I123" s="124"/>
      <c r="J123" s="124"/>
      <c r="K123" s="68">
        <f t="shared" si="16"/>
        <v>0</v>
      </c>
      <c r="L123" s="68">
        <f t="shared" si="14"/>
        <v>0</v>
      </c>
      <c r="M123" s="124"/>
      <c r="N123" s="69">
        <f t="shared" si="15"/>
        <v>0</v>
      </c>
      <c r="O123" s="107"/>
    </row>
    <row r="124" spans="2:15" ht="15.75" x14ac:dyDescent="0.25">
      <c r="B124" s="319" t="s">
        <v>39</v>
      </c>
      <c r="C124" s="320"/>
      <c r="D124" s="227">
        <v>546900</v>
      </c>
      <c r="E124" s="123"/>
      <c r="F124" s="124"/>
      <c r="G124" s="124"/>
      <c r="H124" s="74">
        <f t="shared" si="17"/>
        <v>0</v>
      </c>
      <c r="I124" s="124"/>
      <c r="J124" s="124"/>
      <c r="K124" s="68">
        <f t="shared" si="16"/>
        <v>0</v>
      </c>
      <c r="L124" s="68">
        <f t="shared" si="14"/>
        <v>0</v>
      </c>
      <c r="M124" s="124"/>
      <c r="N124" s="69">
        <f t="shared" si="15"/>
        <v>0</v>
      </c>
      <c r="O124" s="107"/>
    </row>
    <row r="125" spans="2:15" ht="15.75" x14ac:dyDescent="0.25">
      <c r="B125" s="319" t="s">
        <v>273</v>
      </c>
      <c r="C125" s="320"/>
      <c r="D125" s="227">
        <v>547000</v>
      </c>
      <c r="E125" s="123"/>
      <c r="F125" s="124"/>
      <c r="G125" s="124"/>
      <c r="H125" s="74">
        <f t="shared" si="17"/>
        <v>0</v>
      </c>
      <c r="I125" s="124"/>
      <c r="J125" s="124"/>
      <c r="K125" s="72">
        <f t="shared" si="16"/>
        <v>0</v>
      </c>
      <c r="L125" s="72">
        <f t="shared" si="14"/>
        <v>0</v>
      </c>
      <c r="M125" s="124"/>
      <c r="N125" s="69">
        <f t="shared" si="15"/>
        <v>0</v>
      </c>
      <c r="O125" s="107"/>
    </row>
    <row r="126" spans="2:15" ht="15.75" x14ac:dyDescent="0.25">
      <c r="B126" s="319" t="s">
        <v>213</v>
      </c>
      <c r="C126" s="320"/>
      <c r="D126" s="227">
        <v>547101</v>
      </c>
      <c r="E126" s="123"/>
      <c r="F126" s="124"/>
      <c r="G126" s="124"/>
      <c r="H126" s="74">
        <f t="shared" si="17"/>
        <v>0</v>
      </c>
      <c r="I126" s="124"/>
      <c r="J126" s="124"/>
      <c r="K126" s="72">
        <f t="shared" si="16"/>
        <v>0</v>
      </c>
      <c r="L126" s="72">
        <f t="shared" ref="L126:L169" si="18">+H126-K126</f>
        <v>0</v>
      </c>
      <c r="M126" s="124"/>
      <c r="N126" s="69">
        <f t="shared" ref="N126:N169" si="19">+L126-M126</f>
        <v>0</v>
      </c>
      <c r="O126" s="107"/>
    </row>
    <row r="127" spans="2:15" ht="15.75" x14ac:dyDescent="0.25">
      <c r="B127" s="319" t="s">
        <v>214</v>
      </c>
      <c r="C127" s="320"/>
      <c r="D127" s="227">
        <v>547102</v>
      </c>
      <c r="E127" s="123"/>
      <c r="F127" s="124"/>
      <c r="G127" s="124"/>
      <c r="H127" s="74">
        <f t="shared" si="17"/>
        <v>0</v>
      </c>
      <c r="I127" s="124"/>
      <c r="J127" s="124"/>
      <c r="K127" s="72">
        <f t="shared" si="16"/>
        <v>0</v>
      </c>
      <c r="L127" s="72">
        <f t="shared" si="18"/>
        <v>0</v>
      </c>
      <c r="M127" s="124"/>
      <c r="N127" s="69">
        <f t="shared" si="19"/>
        <v>0</v>
      </c>
      <c r="O127" s="107"/>
    </row>
    <row r="128" spans="2:15" ht="15.75" x14ac:dyDescent="0.25">
      <c r="B128" s="319" t="s">
        <v>215</v>
      </c>
      <c r="C128" s="320"/>
      <c r="D128" s="227">
        <v>547103</v>
      </c>
      <c r="E128" s="123"/>
      <c r="F128" s="124"/>
      <c r="G128" s="124"/>
      <c r="H128" s="74">
        <f t="shared" si="17"/>
        <v>0</v>
      </c>
      <c r="I128" s="124"/>
      <c r="J128" s="124"/>
      <c r="K128" s="72">
        <f t="shared" si="16"/>
        <v>0</v>
      </c>
      <c r="L128" s="72">
        <f t="shared" si="18"/>
        <v>0</v>
      </c>
      <c r="M128" s="124"/>
      <c r="N128" s="69">
        <f t="shared" si="19"/>
        <v>0</v>
      </c>
      <c r="O128" s="107"/>
    </row>
    <row r="129" spans="2:15" ht="15.75" x14ac:dyDescent="0.25">
      <c r="B129" s="319" t="s">
        <v>281</v>
      </c>
      <c r="C129" s="320"/>
      <c r="D129" s="227">
        <v>547104</v>
      </c>
      <c r="E129" s="123"/>
      <c r="F129" s="124"/>
      <c r="G129" s="124"/>
      <c r="H129" s="74">
        <f t="shared" si="17"/>
        <v>0</v>
      </c>
      <c r="I129" s="124"/>
      <c r="J129" s="124"/>
      <c r="K129" s="72">
        <f t="shared" si="16"/>
        <v>0</v>
      </c>
      <c r="L129" s="72">
        <f t="shared" si="18"/>
        <v>0</v>
      </c>
      <c r="M129" s="124"/>
      <c r="N129" s="69">
        <f t="shared" si="19"/>
        <v>0</v>
      </c>
      <c r="O129" s="107"/>
    </row>
    <row r="130" spans="2:15" ht="15.75" x14ac:dyDescent="0.25">
      <c r="B130" s="319" t="s">
        <v>274</v>
      </c>
      <c r="C130" s="320"/>
      <c r="D130" s="227">
        <v>547105</v>
      </c>
      <c r="E130" s="123"/>
      <c r="F130" s="124"/>
      <c r="G130" s="124"/>
      <c r="H130" s="74">
        <f t="shared" si="17"/>
        <v>0</v>
      </c>
      <c r="I130" s="124"/>
      <c r="J130" s="124"/>
      <c r="K130" s="72">
        <f t="shared" si="16"/>
        <v>0</v>
      </c>
      <c r="L130" s="72">
        <f t="shared" si="18"/>
        <v>0</v>
      </c>
      <c r="M130" s="124"/>
      <c r="N130" s="69">
        <f t="shared" si="19"/>
        <v>0</v>
      </c>
      <c r="O130" s="107"/>
    </row>
    <row r="131" spans="2:15" ht="15.75" x14ac:dyDescent="0.25">
      <c r="B131" s="319" t="s">
        <v>40</v>
      </c>
      <c r="C131" s="320"/>
      <c r="D131" s="227">
        <v>547200</v>
      </c>
      <c r="E131" s="123"/>
      <c r="F131" s="124"/>
      <c r="G131" s="124"/>
      <c r="H131" s="74">
        <f t="shared" si="17"/>
        <v>0</v>
      </c>
      <c r="I131" s="124"/>
      <c r="J131" s="124"/>
      <c r="K131" s="72">
        <f t="shared" si="16"/>
        <v>0</v>
      </c>
      <c r="L131" s="72">
        <f t="shared" si="18"/>
        <v>0</v>
      </c>
      <c r="M131" s="124"/>
      <c r="N131" s="69">
        <f t="shared" si="19"/>
        <v>0</v>
      </c>
      <c r="O131" s="107"/>
    </row>
    <row r="132" spans="2:15" ht="15.75" x14ac:dyDescent="0.25">
      <c r="B132" s="319" t="s">
        <v>41</v>
      </c>
      <c r="C132" s="320"/>
      <c r="D132" s="227">
        <v>547300</v>
      </c>
      <c r="E132" s="123"/>
      <c r="F132" s="124"/>
      <c r="G132" s="124"/>
      <c r="H132" s="74">
        <f t="shared" si="17"/>
        <v>0</v>
      </c>
      <c r="I132" s="124"/>
      <c r="J132" s="124"/>
      <c r="K132" s="72">
        <f t="shared" si="16"/>
        <v>0</v>
      </c>
      <c r="L132" s="72">
        <f t="shared" si="18"/>
        <v>0</v>
      </c>
      <c r="M132" s="124"/>
      <c r="N132" s="69">
        <f t="shared" si="19"/>
        <v>0</v>
      </c>
      <c r="O132" s="107"/>
    </row>
    <row r="133" spans="2:15" ht="15.75" x14ac:dyDescent="0.25">
      <c r="B133" s="319" t="s">
        <v>216</v>
      </c>
      <c r="C133" s="320"/>
      <c r="D133" s="227">
        <v>547309</v>
      </c>
      <c r="E133" s="123"/>
      <c r="F133" s="124"/>
      <c r="G133" s="124"/>
      <c r="H133" s="74">
        <f t="shared" si="17"/>
        <v>0</v>
      </c>
      <c r="I133" s="124"/>
      <c r="J133" s="124"/>
      <c r="K133" s="72">
        <f t="shared" si="16"/>
        <v>0</v>
      </c>
      <c r="L133" s="72">
        <f t="shared" si="18"/>
        <v>0</v>
      </c>
      <c r="M133" s="124"/>
      <c r="N133" s="69">
        <f t="shared" si="19"/>
        <v>0</v>
      </c>
      <c r="O133" s="107"/>
    </row>
    <row r="134" spans="2:15" ht="15.75" x14ac:dyDescent="0.25">
      <c r="B134" s="319" t="s">
        <v>217</v>
      </c>
      <c r="C134" s="320"/>
      <c r="D134" s="227">
        <v>547350</v>
      </c>
      <c r="E134" s="123"/>
      <c r="F134" s="124"/>
      <c r="G134" s="124"/>
      <c r="H134" s="74">
        <f t="shared" si="17"/>
        <v>0</v>
      </c>
      <c r="I134" s="124"/>
      <c r="J134" s="124"/>
      <c r="K134" s="72">
        <f t="shared" si="16"/>
        <v>0</v>
      </c>
      <c r="L134" s="72">
        <f t="shared" si="18"/>
        <v>0</v>
      </c>
      <c r="M134" s="124"/>
      <c r="N134" s="69">
        <f t="shared" si="19"/>
        <v>0</v>
      </c>
      <c r="O134" s="107"/>
    </row>
    <row r="135" spans="2:15" ht="15.75" x14ac:dyDescent="0.25">
      <c r="B135" s="319" t="s">
        <v>218</v>
      </c>
      <c r="C135" s="320"/>
      <c r="D135" s="227">
        <v>547360</v>
      </c>
      <c r="E135" s="123"/>
      <c r="F135" s="124"/>
      <c r="G135" s="124"/>
      <c r="H135" s="74">
        <f t="shared" si="17"/>
        <v>0</v>
      </c>
      <c r="I135" s="124"/>
      <c r="J135" s="124"/>
      <c r="K135" s="72">
        <f t="shared" si="16"/>
        <v>0</v>
      </c>
      <c r="L135" s="72">
        <f t="shared" si="18"/>
        <v>0</v>
      </c>
      <c r="M135" s="124"/>
      <c r="N135" s="69">
        <f t="shared" si="19"/>
        <v>0</v>
      </c>
      <c r="O135" s="107"/>
    </row>
    <row r="136" spans="2:15" ht="15.75" x14ac:dyDescent="0.25">
      <c r="B136" s="319" t="s">
        <v>219</v>
      </c>
      <c r="C136" s="320"/>
      <c r="D136" s="227">
        <v>547400</v>
      </c>
      <c r="E136" s="123"/>
      <c r="F136" s="124"/>
      <c r="G136" s="124"/>
      <c r="H136" s="74">
        <f t="shared" si="17"/>
        <v>0</v>
      </c>
      <c r="I136" s="124"/>
      <c r="J136" s="124"/>
      <c r="K136" s="72">
        <f t="shared" si="16"/>
        <v>0</v>
      </c>
      <c r="L136" s="72">
        <f t="shared" si="18"/>
        <v>0</v>
      </c>
      <c r="M136" s="124"/>
      <c r="N136" s="69">
        <f t="shared" si="19"/>
        <v>0</v>
      </c>
      <c r="O136" s="107"/>
    </row>
    <row r="137" spans="2:15" ht="15.75" x14ac:dyDescent="0.25">
      <c r="B137" s="319" t="s">
        <v>275</v>
      </c>
      <c r="C137" s="320"/>
      <c r="D137" s="227">
        <v>547401</v>
      </c>
      <c r="E137" s="123"/>
      <c r="F137" s="124"/>
      <c r="G137" s="124"/>
      <c r="H137" s="74">
        <f t="shared" si="17"/>
        <v>0</v>
      </c>
      <c r="I137" s="124"/>
      <c r="J137" s="124"/>
      <c r="K137" s="72">
        <f t="shared" si="16"/>
        <v>0</v>
      </c>
      <c r="L137" s="72">
        <f t="shared" si="18"/>
        <v>0</v>
      </c>
      <c r="M137" s="124"/>
      <c r="N137" s="69">
        <f t="shared" si="19"/>
        <v>0</v>
      </c>
      <c r="O137" s="107"/>
    </row>
    <row r="138" spans="2:15" ht="15.75" x14ac:dyDescent="0.25">
      <c r="B138" s="319" t="s">
        <v>220</v>
      </c>
      <c r="C138" s="320"/>
      <c r="D138" s="227">
        <v>547415</v>
      </c>
      <c r="E138" s="123"/>
      <c r="F138" s="124"/>
      <c r="G138" s="124"/>
      <c r="H138" s="74">
        <f t="shared" si="17"/>
        <v>0</v>
      </c>
      <c r="I138" s="124"/>
      <c r="J138" s="124"/>
      <c r="K138" s="72">
        <f t="shared" si="16"/>
        <v>0</v>
      </c>
      <c r="L138" s="72">
        <f t="shared" si="18"/>
        <v>0</v>
      </c>
      <c r="M138" s="124"/>
      <c r="N138" s="69">
        <f t="shared" si="19"/>
        <v>0</v>
      </c>
      <c r="O138" s="107"/>
    </row>
    <row r="139" spans="2:15" ht="15.75" x14ac:dyDescent="0.25">
      <c r="B139" s="319" t="s">
        <v>276</v>
      </c>
      <c r="C139" s="320"/>
      <c r="D139" s="227">
        <v>547420</v>
      </c>
      <c r="E139" s="123"/>
      <c r="F139" s="124"/>
      <c r="G139" s="124"/>
      <c r="H139" s="74">
        <f t="shared" si="17"/>
        <v>0</v>
      </c>
      <c r="I139" s="124"/>
      <c r="J139" s="124"/>
      <c r="K139" s="72">
        <f t="shared" si="16"/>
        <v>0</v>
      </c>
      <c r="L139" s="72">
        <f t="shared" si="18"/>
        <v>0</v>
      </c>
      <c r="M139" s="124"/>
      <c r="N139" s="69">
        <f t="shared" si="19"/>
        <v>0</v>
      </c>
      <c r="O139" s="107"/>
    </row>
    <row r="140" spans="2:15" ht="15.75" x14ac:dyDescent="0.25">
      <c r="B140" s="319" t="s">
        <v>221</v>
      </c>
      <c r="C140" s="320"/>
      <c r="D140" s="227">
        <v>547430</v>
      </c>
      <c r="E140" s="123"/>
      <c r="F140" s="124"/>
      <c r="G140" s="124"/>
      <c r="H140" s="74">
        <f t="shared" si="17"/>
        <v>0</v>
      </c>
      <c r="I140" s="124"/>
      <c r="J140" s="124"/>
      <c r="K140" s="72">
        <f t="shared" si="16"/>
        <v>0</v>
      </c>
      <c r="L140" s="72">
        <f t="shared" si="18"/>
        <v>0</v>
      </c>
      <c r="M140" s="124"/>
      <c r="N140" s="69">
        <f t="shared" si="19"/>
        <v>0</v>
      </c>
      <c r="O140" s="107"/>
    </row>
    <row r="141" spans="2:15" ht="15.75" x14ac:dyDescent="0.25">
      <c r="B141" s="319" t="s">
        <v>222</v>
      </c>
      <c r="C141" s="320"/>
      <c r="D141" s="227">
        <v>547440</v>
      </c>
      <c r="E141" s="123"/>
      <c r="F141" s="124"/>
      <c r="G141" s="124"/>
      <c r="H141" s="74">
        <f t="shared" si="17"/>
        <v>0</v>
      </c>
      <c r="I141" s="124"/>
      <c r="J141" s="124"/>
      <c r="K141" s="72">
        <f t="shared" ref="K141:K169" si="20">I141+J141</f>
        <v>0</v>
      </c>
      <c r="L141" s="72">
        <f t="shared" si="18"/>
        <v>0</v>
      </c>
      <c r="M141" s="124"/>
      <c r="N141" s="69">
        <f t="shared" si="19"/>
        <v>0</v>
      </c>
      <c r="O141" s="107"/>
    </row>
    <row r="142" spans="2:15" ht="15.75" x14ac:dyDescent="0.25">
      <c r="B142" s="319" t="s">
        <v>223</v>
      </c>
      <c r="C142" s="320"/>
      <c r="D142" s="227">
        <v>547450</v>
      </c>
      <c r="E142" s="123"/>
      <c r="F142" s="124"/>
      <c r="G142" s="124"/>
      <c r="H142" s="74">
        <f t="shared" si="17"/>
        <v>0</v>
      </c>
      <c r="I142" s="124"/>
      <c r="J142" s="124"/>
      <c r="K142" s="72">
        <f t="shared" si="20"/>
        <v>0</v>
      </c>
      <c r="L142" s="72">
        <f t="shared" si="18"/>
        <v>0</v>
      </c>
      <c r="M142" s="124"/>
      <c r="N142" s="69">
        <f t="shared" si="19"/>
        <v>0</v>
      </c>
      <c r="O142" s="107"/>
    </row>
    <row r="143" spans="2:15" ht="15.75" x14ac:dyDescent="0.25">
      <c r="B143" s="319" t="s">
        <v>277</v>
      </c>
      <c r="C143" s="320"/>
      <c r="D143" s="227">
        <v>547460</v>
      </c>
      <c r="E143" s="123"/>
      <c r="F143" s="124"/>
      <c r="G143" s="124"/>
      <c r="H143" s="74">
        <f t="shared" si="17"/>
        <v>0</v>
      </c>
      <c r="I143" s="124"/>
      <c r="J143" s="124"/>
      <c r="K143" s="72">
        <f t="shared" si="20"/>
        <v>0</v>
      </c>
      <c r="L143" s="72">
        <f t="shared" si="18"/>
        <v>0</v>
      </c>
      <c r="M143" s="124"/>
      <c r="N143" s="69">
        <f t="shared" si="19"/>
        <v>0</v>
      </c>
      <c r="O143" s="107"/>
    </row>
    <row r="144" spans="2:15" ht="15.75" x14ac:dyDescent="0.25">
      <c r="B144" s="319" t="s">
        <v>224</v>
      </c>
      <c r="C144" s="320"/>
      <c r="D144" s="227">
        <v>547500</v>
      </c>
      <c r="E144" s="123"/>
      <c r="F144" s="124"/>
      <c r="G144" s="124"/>
      <c r="H144" s="74">
        <f t="shared" si="17"/>
        <v>0</v>
      </c>
      <c r="I144" s="124"/>
      <c r="J144" s="124"/>
      <c r="K144" s="72">
        <f t="shared" si="20"/>
        <v>0</v>
      </c>
      <c r="L144" s="72">
        <f t="shared" si="18"/>
        <v>0</v>
      </c>
      <c r="M144" s="124"/>
      <c r="N144" s="69">
        <f t="shared" si="19"/>
        <v>0</v>
      </c>
      <c r="O144" s="107"/>
    </row>
    <row r="145" spans="2:15" ht="15.75" x14ac:dyDescent="0.25">
      <c r="B145" s="319" t="s">
        <v>225</v>
      </c>
      <c r="C145" s="320"/>
      <c r="D145" s="227">
        <v>547600</v>
      </c>
      <c r="E145" s="123"/>
      <c r="F145" s="124"/>
      <c r="G145" s="124"/>
      <c r="H145" s="74">
        <f t="shared" si="17"/>
        <v>0</v>
      </c>
      <c r="I145" s="124"/>
      <c r="J145" s="124"/>
      <c r="K145" s="72">
        <f t="shared" si="20"/>
        <v>0</v>
      </c>
      <c r="L145" s="72">
        <f t="shared" si="18"/>
        <v>0</v>
      </c>
      <c r="M145" s="124"/>
      <c r="N145" s="69">
        <f t="shared" si="19"/>
        <v>0</v>
      </c>
      <c r="O145" s="107"/>
    </row>
    <row r="146" spans="2:15" ht="15.75" x14ac:dyDescent="0.25">
      <c r="B146" s="319" t="s">
        <v>226</v>
      </c>
      <c r="C146" s="320"/>
      <c r="D146" s="227">
        <v>547610</v>
      </c>
      <c r="E146" s="123"/>
      <c r="F146" s="124"/>
      <c r="G146" s="124"/>
      <c r="H146" s="74">
        <f t="shared" si="17"/>
        <v>0</v>
      </c>
      <c r="I146" s="124"/>
      <c r="J146" s="124"/>
      <c r="K146" s="72">
        <f t="shared" si="20"/>
        <v>0</v>
      </c>
      <c r="L146" s="72">
        <f t="shared" si="18"/>
        <v>0</v>
      </c>
      <c r="M146" s="124"/>
      <c r="N146" s="69">
        <f t="shared" si="19"/>
        <v>0</v>
      </c>
      <c r="O146" s="107"/>
    </row>
    <row r="147" spans="2:15" ht="15.75" x14ac:dyDescent="0.25">
      <c r="B147" s="319" t="s">
        <v>227</v>
      </c>
      <c r="C147" s="320"/>
      <c r="D147" s="227">
        <v>547700</v>
      </c>
      <c r="E147" s="123"/>
      <c r="F147" s="124"/>
      <c r="G147" s="124"/>
      <c r="H147" s="74">
        <f t="shared" si="17"/>
        <v>0</v>
      </c>
      <c r="I147" s="124"/>
      <c r="J147" s="124"/>
      <c r="K147" s="72">
        <f t="shared" si="20"/>
        <v>0</v>
      </c>
      <c r="L147" s="72">
        <f t="shared" si="18"/>
        <v>0</v>
      </c>
      <c r="M147" s="124"/>
      <c r="N147" s="69">
        <f t="shared" si="19"/>
        <v>0</v>
      </c>
      <c r="O147" s="107"/>
    </row>
    <row r="148" spans="2:15" ht="15.75" x14ac:dyDescent="0.25">
      <c r="B148" s="319" t="s">
        <v>278</v>
      </c>
      <c r="C148" s="320"/>
      <c r="D148" s="227">
        <v>547730</v>
      </c>
      <c r="E148" s="123"/>
      <c r="F148" s="124"/>
      <c r="G148" s="124"/>
      <c r="H148" s="74">
        <f t="shared" si="17"/>
        <v>0</v>
      </c>
      <c r="I148" s="124"/>
      <c r="J148" s="124"/>
      <c r="K148" s="72">
        <f t="shared" si="20"/>
        <v>0</v>
      </c>
      <c r="L148" s="72">
        <f t="shared" si="18"/>
        <v>0</v>
      </c>
      <c r="M148" s="124"/>
      <c r="N148" s="69">
        <f t="shared" si="19"/>
        <v>0</v>
      </c>
      <c r="O148" s="107"/>
    </row>
    <row r="149" spans="2:15" ht="15.75" x14ac:dyDescent="0.25">
      <c r="B149" s="319" t="s">
        <v>279</v>
      </c>
      <c r="C149" s="320"/>
      <c r="D149" s="227">
        <v>547750</v>
      </c>
      <c r="E149" s="123"/>
      <c r="F149" s="124"/>
      <c r="G149" s="124"/>
      <c r="H149" s="74">
        <f t="shared" si="17"/>
        <v>0</v>
      </c>
      <c r="I149" s="124"/>
      <c r="J149" s="124"/>
      <c r="K149" s="72">
        <f t="shared" si="20"/>
        <v>0</v>
      </c>
      <c r="L149" s="72">
        <f t="shared" si="18"/>
        <v>0</v>
      </c>
      <c r="M149" s="124"/>
      <c r="N149" s="69">
        <f t="shared" si="19"/>
        <v>0</v>
      </c>
      <c r="O149" s="107"/>
    </row>
    <row r="150" spans="2:15" ht="15.75" x14ac:dyDescent="0.25">
      <c r="B150" s="319" t="s">
        <v>228</v>
      </c>
      <c r="C150" s="320"/>
      <c r="D150" s="227">
        <v>547800</v>
      </c>
      <c r="E150" s="123"/>
      <c r="F150" s="124"/>
      <c r="G150" s="124"/>
      <c r="H150" s="74">
        <f t="shared" si="17"/>
        <v>0</v>
      </c>
      <c r="I150" s="124"/>
      <c r="J150" s="124"/>
      <c r="K150" s="72">
        <f t="shared" si="20"/>
        <v>0</v>
      </c>
      <c r="L150" s="72">
        <f t="shared" si="18"/>
        <v>0</v>
      </c>
      <c r="M150" s="124"/>
      <c r="N150" s="69">
        <f t="shared" si="19"/>
        <v>0</v>
      </c>
      <c r="O150" s="107"/>
    </row>
    <row r="151" spans="2:15" ht="15.75" x14ac:dyDescent="0.25">
      <c r="B151" s="319" t="s">
        <v>229</v>
      </c>
      <c r="C151" s="320"/>
      <c r="D151" s="227">
        <v>547900</v>
      </c>
      <c r="E151" s="123"/>
      <c r="F151" s="124"/>
      <c r="G151" s="124"/>
      <c r="H151" s="74">
        <f t="shared" si="17"/>
        <v>0</v>
      </c>
      <c r="I151" s="124"/>
      <c r="J151" s="124"/>
      <c r="K151" s="72">
        <f t="shared" si="20"/>
        <v>0</v>
      </c>
      <c r="L151" s="72">
        <f t="shared" si="18"/>
        <v>0</v>
      </c>
      <c r="M151" s="124"/>
      <c r="N151" s="69">
        <f t="shared" si="19"/>
        <v>0</v>
      </c>
      <c r="O151" s="107"/>
    </row>
    <row r="152" spans="2:15" ht="15.75" x14ac:dyDescent="0.25">
      <c r="B152" s="319" t="s">
        <v>230</v>
      </c>
      <c r="C152" s="320"/>
      <c r="D152" s="227">
        <v>547909</v>
      </c>
      <c r="E152" s="123"/>
      <c r="F152" s="124"/>
      <c r="G152" s="124"/>
      <c r="H152" s="74">
        <f t="shared" si="17"/>
        <v>0</v>
      </c>
      <c r="I152" s="124"/>
      <c r="J152" s="124"/>
      <c r="K152" s="72">
        <f t="shared" si="20"/>
        <v>0</v>
      </c>
      <c r="L152" s="72">
        <f t="shared" si="18"/>
        <v>0</v>
      </c>
      <c r="M152" s="124"/>
      <c r="N152" s="69">
        <f t="shared" si="19"/>
        <v>0</v>
      </c>
      <c r="O152" s="107"/>
    </row>
    <row r="153" spans="2:15" ht="15.75" x14ac:dyDescent="0.25">
      <c r="B153" s="319" t="s">
        <v>231</v>
      </c>
      <c r="C153" s="320"/>
      <c r="D153" s="227">
        <v>547999</v>
      </c>
      <c r="E153" s="123"/>
      <c r="F153" s="124"/>
      <c r="G153" s="124"/>
      <c r="H153" s="74">
        <f t="shared" si="17"/>
        <v>0</v>
      </c>
      <c r="I153" s="124"/>
      <c r="J153" s="124"/>
      <c r="K153" s="72">
        <f t="shared" si="20"/>
        <v>0</v>
      </c>
      <c r="L153" s="72">
        <f t="shared" si="18"/>
        <v>0</v>
      </c>
      <c r="M153" s="124"/>
      <c r="N153" s="69">
        <f t="shared" si="19"/>
        <v>0</v>
      </c>
      <c r="O153" s="107"/>
    </row>
    <row r="154" spans="2:15" ht="15.75" x14ac:dyDescent="0.25">
      <c r="B154" s="319" t="s">
        <v>42</v>
      </c>
      <c r="C154" s="320"/>
      <c r="D154" s="227">
        <v>548100</v>
      </c>
      <c r="E154" s="123"/>
      <c r="F154" s="124"/>
      <c r="G154" s="124"/>
      <c r="H154" s="74">
        <f t="shared" si="17"/>
        <v>0</v>
      </c>
      <c r="I154" s="124"/>
      <c r="J154" s="124"/>
      <c r="K154" s="72">
        <f t="shared" si="20"/>
        <v>0</v>
      </c>
      <c r="L154" s="72">
        <f t="shared" si="18"/>
        <v>0</v>
      </c>
      <c r="M154" s="124"/>
      <c r="N154" s="69">
        <f t="shared" si="19"/>
        <v>0</v>
      </c>
      <c r="O154" s="107"/>
    </row>
    <row r="155" spans="2:15" ht="15.75" x14ac:dyDescent="0.25">
      <c r="B155" s="319" t="s">
        <v>232</v>
      </c>
      <c r="C155" s="320"/>
      <c r="D155" s="227">
        <v>548110</v>
      </c>
      <c r="E155" s="123"/>
      <c r="F155" s="124"/>
      <c r="G155" s="124"/>
      <c r="H155" s="74">
        <f t="shared" si="17"/>
        <v>0</v>
      </c>
      <c r="I155" s="124"/>
      <c r="J155" s="124"/>
      <c r="K155" s="72">
        <f t="shared" si="20"/>
        <v>0</v>
      </c>
      <c r="L155" s="72">
        <f t="shared" si="18"/>
        <v>0</v>
      </c>
      <c r="M155" s="124"/>
      <c r="N155" s="69">
        <f t="shared" si="19"/>
        <v>0</v>
      </c>
      <c r="O155" s="107"/>
    </row>
    <row r="156" spans="2:15" ht="15.75" x14ac:dyDescent="0.25">
      <c r="B156" s="319" t="s">
        <v>56</v>
      </c>
      <c r="C156" s="320"/>
      <c r="D156" s="227">
        <v>548200</v>
      </c>
      <c r="E156" s="123"/>
      <c r="F156" s="124"/>
      <c r="G156" s="124"/>
      <c r="H156" s="74">
        <f t="shared" si="17"/>
        <v>0</v>
      </c>
      <c r="I156" s="124"/>
      <c r="J156" s="124"/>
      <c r="K156" s="72">
        <f t="shared" si="20"/>
        <v>0</v>
      </c>
      <c r="L156" s="72">
        <f t="shared" si="18"/>
        <v>0</v>
      </c>
      <c r="M156" s="124"/>
      <c r="N156" s="69">
        <f t="shared" si="19"/>
        <v>0</v>
      </c>
      <c r="O156" s="107"/>
    </row>
    <row r="157" spans="2:15" ht="15.75" x14ac:dyDescent="0.25">
      <c r="B157" s="319" t="s">
        <v>233</v>
      </c>
      <c r="C157" s="320"/>
      <c r="D157" s="227">
        <v>548300</v>
      </c>
      <c r="E157" s="123"/>
      <c r="F157" s="124"/>
      <c r="G157" s="124"/>
      <c r="H157" s="74">
        <f t="shared" si="17"/>
        <v>0</v>
      </c>
      <c r="I157" s="124"/>
      <c r="J157" s="124"/>
      <c r="K157" s="72">
        <f t="shared" si="20"/>
        <v>0</v>
      </c>
      <c r="L157" s="72">
        <f t="shared" si="18"/>
        <v>0</v>
      </c>
      <c r="M157" s="124"/>
      <c r="N157" s="69">
        <f t="shared" si="19"/>
        <v>0</v>
      </c>
      <c r="O157" s="107"/>
    </row>
    <row r="158" spans="2:15" ht="15.75" x14ac:dyDescent="0.25">
      <c r="B158" s="319" t="s">
        <v>57</v>
      </c>
      <c r="C158" s="320"/>
      <c r="D158" s="227">
        <v>548400</v>
      </c>
      <c r="E158" s="123"/>
      <c r="F158" s="124"/>
      <c r="G158" s="124"/>
      <c r="H158" s="74">
        <f t="shared" si="17"/>
        <v>0</v>
      </c>
      <c r="I158" s="124"/>
      <c r="J158" s="124"/>
      <c r="K158" s="72">
        <f t="shared" si="20"/>
        <v>0</v>
      </c>
      <c r="L158" s="72">
        <f t="shared" si="18"/>
        <v>0</v>
      </c>
      <c r="M158" s="124"/>
      <c r="N158" s="69">
        <f t="shared" si="19"/>
        <v>0</v>
      </c>
      <c r="O158" s="107"/>
    </row>
    <row r="159" spans="2:15" ht="15.75" x14ac:dyDescent="0.25">
      <c r="B159" s="319" t="s">
        <v>77</v>
      </c>
      <c r="C159" s="320"/>
      <c r="D159" s="227">
        <v>548600</v>
      </c>
      <c r="E159" s="123"/>
      <c r="F159" s="124"/>
      <c r="G159" s="124"/>
      <c r="H159" s="74">
        <f t="shared" si="17"/>
        <v>0</v>
      </c>
      <c r="I159" s="124"/>
      <c r="J159" s="124"/>
      <c r="K159" s="72">
        <f t="shared" si="20"/>
        <v>0</v>
      </c>
      <c r="L159" s="72">
        <f t="shared" si="18"/>
        <v>0</v>
      </c>
      <c r="M159" s="124"/>
      <c r="N159" s="69">
        <f t="shared" si="19"/>
        <v>0</v>
      </c>
      <c r="O159" s="107"/>
    </row>
    <row r="160" spans="2:15" ht="15.75" x14ac:dyDescent="0.25">
      <c r="B160" s="319" t="s">
        <v>78</v>
      </c>
      <c r="C160" s="320"/>
      <c r="D160" s="227">
        <v>548700</v>
      </c>
      <c r="E160" s="123"/>
      <c r="F160" s="124"/>
      <c r="G160" s="124"/>
      <c r="H160" s="74">
        <f t="shared" si="17"/>
        <v>0</v>
      </c>
      <c r="I160" s="124"/>
      <c r="J160" s="124"/>
      <c r="K160" s="72">
        <f t="shared" si="20"/>
        <v>0</v>
      </c>
      <c r="L160" s="72">
        <f t="shared" si="18"/>
        <v>0</v>
      </c>
      <c r="M160" s="124"/>
      <c r="N160" s="69">
        <f t="shared" si="19"/>
        <v>0</v>
      </c>
      <c r="O160" s="107"/>
    </row>
    <row r="161" spans="2:15" ht="15.75" x14ac:dyDescent="0.25">
      <c r="B161" s="319" t="s">
        <v>58</v>
      </c>
      <c r="C161" s="320"/>
      <c r="D161" s="227">
        <v>548800</v>
      </c>
      <c r="E161" s="123"/>
      <c r="F161" s="124"/>
      <c r="G161" s="124"/>
      <c r="H161" s="74">
        <f t="shared" si="17"/>
        <v>0</v>
      </c>
      <c r="I161" s="124"/>
      <c r="J161" s="124"/>
      <c r="K161" s="72">
        <f t="shared" si="20"/>
        <v>0</v>
      </c>
      <c r="L161" s="72">
        <f t="shared" si="18"/>
        <v>0</v>
      </c>
      <c r="M161" s="124"/>
      <c r="N161" s="69">
        <f t="shared" si="19"/>
        <v>0</v>
      </c>
      <c r="O161" s="107"/>
    </row>
    <row r="162" spans="2:15" ht="15.75" x14ac:dyDescent="0.25">
      <c r="B162" s="319" t="s">
        <v>234</v>
      </c>
      <c r="C162" s="320"/>
      <c r="D162" s="227">
        <v>548810</v>
      </c>
      <c r="E162" s="123"/>
      <c r="F162" s="124"/>
      <c r="G162" s="124"/>
      <c r="H162" s="74">
        <f t="shared" si="17"/>
        <v>0</v>
      </c>
      <c r="I162" s="124"/>
      <c r="J162" s="124"/>
      <c r="K162" s="72">
        <f t="shared" si="20"/>
        <v>0</v>
      </c>
      <c r="L162" s="72">
        <f t="shared" si="18"/>
        <v>0</v>
      </c>
      <c r="M162" s="124"/>
      <c r="N162" s="69">
        <f t="shared" si="19"/>
        <v>0</v>
      </c>
      <c r="O162" s="107"/>
    </row>
    <row r="163" spans="2:15" ht="15.75" x14ac:dyDescent="0.25">
      <c r="B163" s="319" t="s">
        <v>235</v>
      </c>
      <c r="C163" s="320"/>
      <c r="D163" s="227">
        <v>548820</v>
      </c>
      <c r="E163" s="123"/>
      <c r="F163" s="124"/>
      <c r="G163" s="124"/>
      <c r="H163" s="74">
        <f t="shared" si="17"/>
        <v>0</v>
      </c>
      <c r="I163" s="124"/>
      <c r="J163" s="124"/>
      <c r="K163" s="72">
        <f t="shared" si="20"/>
        <v>0</v>
      </c>
      <c r="L163" s="72">
        <f t="shared" si="18"/>
        <v>0</v>
      </c>
      <c r="M163" s="124"/>
      <c r="N163" s="69">
        <f t="shared" si="19"/>
        <v>0</v>
      </c>
      <c r="O163" s="107"/>
    </row>
    <row r="164" spans="2:15" ht="15.75" x14ac:dyDescent="0.25">
      <c r="B164" s="319" t="s">
        <v>280</v>
      </c>
      <c r="C164" s="320"/>
      <c r="D164" s="227">
        <v>548882</v>
      </c>
      <c r="E164" s="123"/>
      <c r="F164" s="124"/>
      <c r="G164" s="124"/>
      <c r="H164" s="74">
        <f t="shared" si="17"/>
        <v>0</v>
      </c>
      <c r="I164" s="124"/>
      <c r="J164" s="124"/>
      <c r="K164" s="72">
        <f t="shared" si="20"/>
        <v>0</v>
      </c>
      <c r="L164" s="72">
        <f t="shared" si="18"/>
        <v>0</v>
      </c>
      <c r="M164" s="124"/>
      <c r="N164" s="69">
        <f t="shared" si="19"/>
        <v>0</v>
      </c>
      <c r="O164" s="107"/>
    </row>
    <row r="165" spans="2:15" ht="15" customHeight="1" x14ac:dyDescent="0.25">
      <c r="B165" s="319" t="s">
        <v>43</v>
      </c>
      <c r="C165" s="320"/>
      <c r="D165" s="227">
        <v>548900</v>
      </c>
      <c r="E165" s="123"/>
      <c r="F165" s="124"/>
      <c r="G165" s="124"/>
      <c r="H165" s="74">
        <f t="shared" si="17"/>
        <v>0</v>
      </c>
      <c r="I165" s="124"/>
      <c r="J165" s="124"/>
      <c r="K165" s="72">
        <f t="shared" si="20"/>
        <v>0</v>
      </c>
      <c r="L165" s="72">
        <f t="shared" si="18"/>
        <v>0</v>
      </c>
      <c r="M165" s="124"/>
      <c r="N165" s="69">
        <f t="shared" si="19"/>
        <v>0</v>
      </c>
      <c r="O165" s="107"/>
    </row>
    <row r="166" spans="2:15" ht="15" customHeight="1" x14ac:dyDescent="0.25">
      <c r="B166" s="319" t="s">
        <v>236</v>
      </c>
      <c r="C166" s="320"/>
      <c r="D166" s="227">
        <v>549600</v>
      </c>
      <c r="E166" s="123"/>
      <c r="F166" s="124"/>
      <c r="G166" s="124"/>
      <c r="H166" s="74">
        <f t="shared" si="17"/>
        <v>0</v>
      </c>
      <c r="I166" s="124"/>
      <c r="J166" s="124"/>
      <c r="K166" s="72">
        <f t="shared" si="20"/>
        <v>0</v>
      </c>
      <c r="L166" s="72">
        <f t="shared" si="18"/>
        <v>0</v>
      </c>
      <c r="M166" s="124"/>
      <c r="N166" s="69">
        <f t="shared" si="19"/>
        <v>0</v>
      </c>
      <c r="O166" s="107"/>
    </row>
    <row r="167" spans="2:15" ht="15.75" x14ac:dyDescent="0.25">
      <c r="B167" s="319" t="s">
        <v>237</v>
      </c>
      <c r="C167" s="320"/>
      <c r="D167" s="227">
        <v>549700</v>
      </c>
      <c r="E167" s="123"/>
      <c r="F167" s="124"/>
      <c r="G167" s="124"/>
      <c r="H167" s="74">
        <f t="shared" si="17"/>
        <v>0</v>
      </c>
      <c r="I167" s="124"/>
      <c r="J167" s="124"/>
      <c r="K167" s="72">
        <f t="shared" si="20"/>
        <v>0</v>
      </c>
      <c r="L167" s="72">
        <f t="shared" si="18"/>
        <v>0</v>
      </c>
      <c r="M167" s="124"/>
      <c r="N167" s="69">
        <f t="shared" si="19"/>
        <v>0</v>
      </c>
      <c r="O167" s="107"/>
    </row>
    <row r="168" spans="2:15" ht="15.75" x14ac:dyDescent="0.25">
      <c r="B168" s="319" t="s">
        <v>238</v>
      </c>
      <c r="C168" s="320"/>
      <c r="D168" s="227">
        <v>549800</v>
      </c>
      <c r="E168" s="123"/>
      <c r="F168" s="124"/>
      <c r="G168" s="124"/>
      <c r="H168" s="74">
        <f t="shared" si="17"/>
        <v>0</v>
      </c>
      <c r="I168" s="124"/>
      <c r="J168" s="124"/>
      <c r="K168" s="72">
        <f t="shared" si="20"/>
        <v>0</v>
      </c>
      <c r="L168" s="72">
        <f t="shared" si="18"/>
        <v>0</v>
      </c>
      <c r="M168" s="124"/>
      <c r="N168" s="69">
        <f t="shared" si="19"/>
        <v>0</v>
      </c>
      <c r="O168" s="107"/>
    </row>
    <row r="169" spans="2:15" ht="15.75" x14ac:dyDescent="0.25">
      <c r="B169" s="319" t="s">
        <v>239</v>
      </c>
      <c r="C169" s="320"/>
      <c r="D169" s="227">
        <v>548900</v>
      </c>
      <c r="E169" s="123"/>
      <c r="F169" s="124"/>
      <c r="G169" s="124"/>
      <c r="H169" s="74">
        <f t="shared" si="17"/>
        <v>0</v>
      </c>
      <c r="I169" s="124"/>
      <c r="J169" s="124"/>
      <c r="K169" s="72">
        <f t="shared" si="20"/>
        <v>0</v>
      </c>
      <c r="L169" s="72">
        <f t="shared" si="18"/>
        <v>0</v>
      </c>
      <c r="M169" s="124"/>
      <c r="N169" s="69">
        <f t="shared" si="19"/>
        <v>0</v>
      </c>
      <c r="O169" s="107"/>
    </row>
    <row r="170" spans="2:15" x14ac:dyDescent="0.2">
      <c r="B170" s="354"/>
      <c r="C170" s="355"/>
      <c r="D170" s="230"/>
      <c r="E170" s="115"/>
      <c r="F170" s="116"/>
      <c r="G170" s="53"/>
      <c r="H170" s="53"/>
      <c r="I170" s="53"/>
      <c r="J170" s="53"/>
      <c r="K170" s="53"/>
      <c r="L170" s="53"/>
      <c r="M170" s="116"/>
      <c r="N170" s="69"/>
      <c r="O170" s="107"/>
    </row>
    <row r="171" spans="2:15" x14ac:dyDescent="0.2">
      <c r="B171" s="350" t="s">
        <v>93</v>
      </c>
      <c r="C171" s="351"/>
      <c r="D171" s="333">
        <v>400</v>
      </c>
      <c r="E171" s="324">
        <f t="shared" ref="E171:N171" si="21">SUM(E52:E170)</f>
        <v>0</v>
      </c>
      <c r="F171" s="324">
        <f t="shared" si="21"/>
        <v>0</v>
      </c>
      <c r="G171" s="324">
        <f t="shared" si="21"/>
        <v>0</v>
      </c>
      <c r="H171" s="324">
        <f t="shared" si="21"/>
        <v>0</v>
      </c>
      <c r="I171" s="324">
        <f t="shared" si="21"/>
        <v>0</v>
      </c>
      <c r="J171" s="324">
        <f t="shared" si="21"/>
        <v>0</v>
      </c>
      <c r="K171" s="324">
        <f t="shared" si="21"/>
        <v>0</v>
      </c>
      <c r="L171" s="324">
        <f t="shared" si="21"/>
        <v>0</v>
      </c>
      <c r="M171" s="344">
        <f t="shared" si="21"/>
        <v>0</v>
      </c>
      <c r="N171" s="331">
        <f t="shared" si="21"/>
        <v>0</v>
      </c>
      <c r="O171" s="107"/>
    </row>
    <row r="172" spans="2:15" ht="16.149999999999999" customHeight="1" thickBot="1" x14ac:dyDescent="0.25">
      <c r="B172" s="352"/>
      <c r="C172" s="353"/>
      <c r="D172" s="334"/>
      <c r="E172" s="325">
        <f t="shared" ref="E172:N172" si="22">SUM(E52:E125)</f>
        <v>0</v>
      </c>
      <c r="F172" s="325">
        <f t="shared" si="22"/>
        <v>0</v>
      </c>
      <c r="G172" s="325">
        <f t="shared" si="22"/>
        <v>0</v>
      </c>
      <c r="H172" s="325">
        <f t="shared" si="22"/>
        <v>0</v>
      </c>
      <c r="I172" s="325">
        <f t="shared" si="22"/>
        <v>0</v>
      </c>
      <c r="J172" s="325">
        <f t="shared" si="22"/>
        <v>0</v>
      </c>
      <c r="K172" s="325">
        <f t="shared" si="22"/>
        <v>0</v>
      </c>
      <c r="L172" s="325">
        <f t="shared" si="22"/>
        <v>0</v>
      </c>
      <c r="M172" s="345">
        <f t="shared" si="22"/>
        <v>0</v>
      </c>
      <c r="N172" s="332">
        <f t="shared" si="22"/>
        <v>0</v>
      </c>
      <c r="O172" s="107"/>
    </row>
    <row r="173" spans="2:15" ht="16.899999999999999" customHeight="1" thickTop="1" x14ac:dyDescent="0.2">
      <c r="B173" s="338"/>
      <c r="C173" s="339"/>
      <c r="D173" s="112"/>
      <c r="E173" s="117"/>
      <c r="F173" s="117"/>
      <c r="G173" s="117"/>
      <c r="H173" s="117"/>
      <c r="I173" s="117"/>
      <c r="J173" s="117"/>
      <c r="K173" s="117"/>
      <c r="L173" s="117"/>
      <c r="M173" s="129"/>
      <c r="N173" s="118"/>
      <c r="O173" s="107"/>
    </row>
    <row r="174" spans="2:15" ht="16.899999999999999" customHeight="1" x14ac:dyDescent="0.25">
      <c r="B174" s="319" t="s">
        <v>59</v>
      </c>
      <c r="C174" s="321" t="s">
        <v>59</v>
      </c>
      <c r="D174" s="227">
        <v>555100</v>
      </c>
      <c r="E174" s="73"/>
      <c r="F174" s="73"/>
      <c r="G174" s="73"/>
      <c r="H174" s="119">
        <f t="shared" ref="H174:H176" si="23">SUM(F174:G174)</f>
        <v>0</v>
      </c>
      <c r="I174" s="73"/>
      <c r="J174" s="73"/>
      <c r="K174" s="72">
        <f t="shared" ref="K174:K176" si="24">SUM(I174:J174)</f>
        <v>0</v>
      </c>
      <c r="L174" s="72">
        <f t="shared" ref="L174:L176" si="25">+H174-K174</f>
        <v>0</v>
      </c>
      <c r="M174" s="131"/>
      <c r="N174" s="69">
        <f t="shared" ref="N174:N176" si="26">+L174-M174</f>
        <v>0</v>
      </c>
      <c r="O174" s="107"/>
    </row>
    <row r="175" spans="2:15" ht="16.899999999999999" customHeight="1" x14ac:dyDescent="0.25">
      <c r="B175" s="319" t="s">
        <v>240</v>
      </c>
      <c r="C175" s="321" t="s">
        <v>240</v>
      </c>
      <c r="D175" s="227">
        <v>555106</v>
      </c>
      <c r="E175" s="73"/>
      <c r="F175" s="73"/>
      <c r="G175" s="73"/>
      <c r="H175" s="119">
        <f t="shared" si="23"/>
        <v>0</v>
      </c>
      <c r="I175" s="73"/>
      <c r="J175" s="73"/>
      <c r="K175" s="72">
        <f t="shared" si="24"/>
        <v>0</v>
      </c>
      <c r="L175" s="72">
        <f t="shared" si="25"/>
        <v>0</v>
      </c>
      <c r="M175" s="131"/>
      <c r="N175" s="69">
        <f t="shared" si="26"/>
        <v>0</v>
      </c>
      <c r="O175" s="107"/>
    </row>
    <row r="176" spans="2:15" ht="16.899999999999999" customHeight="1" x14ac:dyDescent="0.25">
      <c r="B176" s="319" t="s">
        <v>241</v>
      </c>
      <c r="C176" s="321" t="s">
        <v>241</v>
      </c>
      <c r="D176" s="227">
        <v>555109</v>
      </c>
      <c r="E176" s="73"/>
      <c r="F176" s="73"/>
      <c r="G176" s="73"/>
      <c r="H176" s="119">
        <f t="shared" si="23"/>
        <v>0</v>
      </c>
      <c r="I176" s="73"/>
      <c r="J176" s="73"/>
      <c r="K176" s="72">
        <f t="shared" si="24"/>
        <v>0</v>
      </c>
      <c r="L176" s="72">
        <f t="shared" si="25"/>
        <v>0</v>
      </c>
      <c r="M176" s="131"/>
      <c r="N176" s="69">
        <f t="shared" si="26"/>
        <v>0</v>
      </c>
      <c r="O176" s="107"/>
    </row>
    <row r="177" spans="2:15" ht="16.899999999999999" customHeight="1" x14ac:dyDescent="0.25">
      <c r="B177" s="319" t="s">
        <v>242</v>
      </c>
      <c r="C177" s="321" t="s">
        <v>242</v>
      </c>
      <c r="D177" s="227">
        <v>555200</v>
      </c>
      <c r="E177" s="73"/>
      <c r="F177" s="73"/>
      <c r="G177" s="73"/>
      <c r="H177" s="119">
        <f>SUM(F177:G177)</f>
        <v>0</v>
      </c>
      <c r="I177" s="73"/>
      <c r="J177" s="73"/>
      <c r="K177" s="72">
        <f>SUM(I177:J177)</f>
        <v>0</v>
      </c>
      <c r="L177" s="72">
        <f>+H177-K177</f>
        <v>0</v>
      </c>
      <c r="M177" s="131"/>
      <c r="N177" s="69">
        <f>+L177-M177</f>
        <v>0</v>
      </c>
      <c r="O177" s="107"/>
    </row>
    <row r="178" spans="2:15" x14ac:dyDescent="0.2">
      <c r="B178" s="354"/>
      <c r="C178" s="355"/>
      <c r="D178" s="114"/>
      <c r="E178" s="120"/>
      <c r="F178" s="120"/>
      <c r="G178" s="120"/>
      <c r="H178" s="120"/>
      <c r="I178" s="120"/>
      <c r="J178" s="120"/>
      <c r="K178" s="120"/>
      <c r="L178" s="120"/>
      <c r="M178" s="130"/>
      <c r="N178" s="121"/>
      <c r="O178" s="107"/>
    </row>
    <row r="179" spans="2:15" x14ac:dyDescent="0.2">
      <c r="B179" s="350" t="s">
        <v>94</v>
      </c>
      <c r="C179" s="351"/>
      <c r="D179" s="333">
        <v>500</v>
      </c>
      <c r="E179" s="324">
        <f>SUM(E174:E177)</f>
        <v>0</v>
      </c>
      <c r="F179" s="324">
        <f t="shared" ref="F179:N179" si="27">SUM(F174:F177)</f>
        <v>0</v>
      </c>
      <c r="G179" s="324">
        <f t="shared" si="27"/>
        <v>0</v>
      </c>
      <c r="H179" s="324">
        <f t="shared" si="27"/>
        <v>0</v>
      </c>
      <c r="I179" s="324">
        <f t="shared" si="27"/>
        <v>0</v>
      </c>
      <c r="J179" s="324">
        <f t="shared" si="27"/>
        <v>0</v>
      </c>
      <c r="K179" s="324">
        <f t="shared" si="27"/>
        <v>0</v>
      </c>
      <c r="L179" s="324">
        <f t="shared" si="27"/>
        <v>0</v>
      </c>
      <c r="M179" s="324">
        <f t="shared" si="27"/>
        <v>0</v>
      </c>
      <c r="N179" s="331">
        <f t="shared" si="27"/>
        <v>0</v>
      </c>
      <c r="O179" s="107"/>
    </row>
    <row r="180" spans="2:15" ht="16.149999999999999" customHeight="1" thickBot="1" x14ac:dyDescent="0.25">
      <c r="B180" s="352"/>
      <c r="C180" s="353"/>
      <c r="D180" s="335"/>
      <c r="E180" s="325"/>
      <c r="F180" s="325"/>
      <c r="G180" s="325"/>
      <c r="H180" s="325"/>
      <c r="I180" s="325"/>
      <c r="J180" s="325"/>
      <c r="K180" s="325"/>
      <c r="L180" s="325"/>
      <c r="M180" s="325"/>
      <c r="N180" s="332"/>
      <c r="O180" s="107"/>
    </row>
    <row r="181" spans="2:15" ht="16.899999999999999" customHeight="1" thickTop="1" x14ac:dyDescent="0.25">
      <c r="D181" s="48"/>
      <c r="E181" s="15"/>
      <c r="F181" s="16"/>
      <c r="G181" s="16"/>
      <c r="H181" s="16"/>
      <c r="I181" s="16"/>
      <c r="J181" s="16"/>
      <c r="K181" s="16"/>
      <c r="L181" s="16"/>
      <c r="M181" s="17"/>
      <c r="N181" s="16"/>
      <c r="O181" s="107"/>
    </row>
    <row r="182" spans="2:15" ht="21" x14ac:dyDescent="0.25">
      <c r="B182" s="152">
        <v>1</v>
      </c>
      <c r="C182" s="204" t="s">
        <v>114</v>
      </c>
      <c r="D182" s="204"/>
      <c r="E182" s="204"/>
      <c r="F182" s="204"/>
      <c r="G182" s="204"/>
      <c r="H182" s="204"/>
      <c r="I182" s="204"/>
      <c r="J182" s="204"/>
      <c r="K182" s="204"/>
      <c r="L182" s="204"/>
      <c r="M182" s="204"/>
      <c r="N182" s="204"/>
      <c r="O182" s="107"/>
    </row>
    <row r="183" spans="2:15" ht="21" x14ac:dyDescent="0.25">
      <c r="B183" s="152">
        <v>2</v>
      </c>
      <c r="C183" s="313" t="s">
        <v>106</v>
      </c>
      <c r="D183" s="313"/>
      <c r="E183" s="313"/>
      <c r="F183" s="313"/>
      <c r="G183" s="313"/>
      <c r="H183" s="313"/>
      <c r="I183" s="313"/>
      <c r="J183" s="313"/>
      <c r="K183" s="313"/>
      <c r="L183" s="313"/>
      <c r="M183" s="313"/>
      <c r="N183" s="313"/>
      <c r="O183" s="46"/>
    </row>
    <row r="184" spans="2:15" ht="18" customHeight="1" x14ac:dyDescent="0.25">
      <c r="B184" s="48"/>
      <c r="C184" s="313"/>
      <c r="D184" s="313"/>
      <c r="E184" s="313"/>
      <c r="F184" s="313"/>
      <c r="G184" s="313"/>
      <c r="H184" s="313"/>
      <c r="I184" s="313"/>
      <c r="J184" s="313"/>
      <c r="K184" s="313"/>
      <c r="L184" s="313"/>
      <c r="M184" s="313"/>
      <c r="N184" s="313"/>
      <c r="O184" s="46"/>
    </row>
    <row r="185" spans="2:15" ht="15.6" customHeight="1" x14ac:dyDescent="0.2">
      <c r="D185" s="18" t="s">
        <v>0</v>
      </c>
      <c r="E185" s="19"/>
      <c r="F185" s="19"/>
      <c r="G185" s="19"/>
      <c r="H185" s="19"/>
      <c r="I185" s="19"/>
      <c r="J185" s="20"/>
      <c r="K185" s="19"/>
      <c r="L185" s="20"/>
      <c r="M185" s="19"/>
      <c r="N185" s="19"/>
      <c r="O185" s="46"/>
    </row>
    <row r="186" spans="2:15" x14ac:dyDescent="0.2">
      <c r="B186" s="141" t="s">
        <v>23</v>
      </c>
      <c r="C186" s="197"/>
      <c r="D186" s="197"/>
      <c r="E186" s="197"/>
      <c r="F186" s="197"/>
      <c r="G186" s="197"/>
      <c r="H186" s="197"/>
      <c r="I186" s="197"/>
      <c r="J186" s="197"/>
      <c r="K186" s="197"/>
      <c r="L186" s="197"/>
      <c r="M186" s="197"/>
      <c r="N186" s="198"/>
      <c r="O186" s="43"/>
    </row>
    <row r="187" spans="2:15" x14ac:dyDescent="0.2">
      <c r="B187" s="140"/>
      <c r="C187" s="199"/>
      <c r="D187" s="199"/>
      <c r="E187" s="199"/>
      <c r="F187" s="199"/>
      <c r="G187" s="199"/>
      <c r="H187" s="199"/>
      <c r="I187" s="199"/>
      <c r="J187" s="199"/>
      <c r="K187" s="199"/>
      <c r="L187" s="199"/>
      <c r="M187" s="199"/>
      <c r="N187" s="200"/>
      <c r="O187" s="43"/>
    </row>
    <row r="188" spans="2:15" ht="15.6" customHeight="1" x14ac:dyDescent="0.2">
      <c r="B188" s="63"/>
      <c r="C188" s="199"/>
      <c r="D188" s="199"/>
      <c r="E188" s="199"/>
      <c r="F188" s="199"/>
      <c r="G188" s="199"/>
      <c r="H188" s="199"/>
      <c r="I188" s="199"/>
      <c r="J188" s="199"/>
      <c r="K188" s="199"/>
      <c r="L188" s="199"/>
      <c r="M188" s="199"/>
      <c r="N188" s="200"/>
      <c r="O188" s="43"/>
    </row>
    <row r="189" spans="2:15" ht="15.6" customHeight="1" x14ac:dyDescent="0.2">
      <c r="B189" s="63"/>
      <c r="C189" s="199"/>
      <c r="D189" s="199"/>
      <c r="E189" s="199"/>
      <c r="F189" s="199"/>
      <c r="G189" s="199"/>
      <c r="H189" s="199"/>
      <c r="I189" s="199"/>
      <c r="J189" s="199"/>
      <c r="K189" s="199"/>
      <c r="L189" s="199"/>
      <c r="M189" s="199"/>
      <c r="N189" s="200"/>
      <c r="O189" s="43"/>
    </row>
    <row r="190" spans="2:15" ht="15.6" customHeight="1" x14ac:dyDescent="0.2">
      <c r="B190" s="63"/>
      <c r="C190" s="199"/>
      <c r="D190" s="199"/>
      <c r="E190" s="199"/>
      <c r="F190" s="199"/>
      <c r="G190" s="199"/>
      <c r="H190" s="199"/>
      <c r="I190" s="199"/>
      <c r="J190" s="199"/>
      <c r="K190" s="199"/>
      <c r="L190" s="199"/>
      <c r="M190" s="199"/>
      <c r="N190" s="200"/>
      <c r="O190" s="43"/>
    </row>
    <row r="191" spans="2:15" ht="15.6" customHeight="1" x14ac:dyDescent="0.2">
      <c r="B191" s="63"/>
      <c r="C191" s="199"/>
      <c r="D191" s="199"/>
      <c r="E191" s="199"/>
      <c r="F191" s="199"/>
      <c r="G191" s="199"/>
      <c r="H191" s="199"/>
      <c r="I191" s="199"/>
      <c r="J191" s="199"/>
      <c r="K191" s="199"/>
      <c r="L191" s="199"/>
      <c r="M191" s="199"/>
      <c r="N191" s="200"/>
      <c r="O191" s="43"/>
    </row>
    <row r="192" spans="2:15" ht="15.6" customHeight="1" x14ac:dyDescent="0.2">
      <c r="B192" s="63"/>
      <c r="C192" s="201"/>
      <c r="D192" s="201"/>
      <c r="E192" s="201"/>
      <c r="F192" s="201"/>
      <c r="G192" s="201"/>
      <c r="H192" s="201"/>
      <c r="I192" s="201"/>
      <c r="J192" s="201"/>
      <c r="K192" s="201"/>
      <c r="L192" s="201"/>
      <c r="M192" s="201"/>
      <c r="N192" s="202"/>
      <c r="O192" s="43"/>
    </row>
    <row r="193" spans="2:15" ht="15.6" customHeight="1" x14ac:dyDescent="0.2">
      <c r="C193" s="122"/>
      <c r="E193" s="19"/>
      <c r="F193" s="19"/>
      <c r="G193" s="19"/>
      <c r="H193" s="19"/>
      <c r="I193" s="19"/>
      <c r="J193" s="19"/>
      <c r="K193" s="19"/>
      <c r="L193" s="19"/>
      <c r="M193" s="19"/>
      <c r="N193" s="19"/>
      <c r="O193" s="43"/>
    </row>
    <row r="194" spans="2:15" x14ac:dyDescent="0.2">
      <c r="B194" s="149" t="s">
        <v>112</v>
      </c>
      <c r="C194" s="280" t="str">
        <f>+Cover!D22</f>
        <v>Full Name</v>
      </c>
      <c r="D194" s="281"/>
      <c r="H194" s="22" t="s">
        <v>0</v>
      </c>
      <c r="I194" s="22"/>
      <c r="J194" s="19"/>
      <c r="K194" s="22" t="s">
        <v>0</v>
      </c>
      <c r="L194" s="19"/>
      <c r="M194" s="19"/>
      <c r="N194" s="19"/>
      <c r="O194" s="43"/>
    </row>
    <row r="195" spans="2:15" x14ac:dyDescent="0.2">
      <c r="B195" s="150" t="s">
        <v>111</v>
      </c>
      <c r="C195" s="302" t="str">
        <f>Cover!D23</f>
        <v>xxx-xxx-xxxx</v>
      </c>
      <c r="D195" s="303"/>
      <c r="H195" s="22"/>
      <c r="I195" s="22"/>
      <c r="J195" s="19"/>
      <c r="K195" s="22"/>
      <c r="L195" s="19"/>
      <c r="M195" s="19"/>
      <c r="N195" s="19"/>
      <c r="O195" s="43"/>
    </row>
    <row r="196" spans="2:15" x14ac:dyDescent="0.2">
      <c r="B196" s="151" t="s">
        <v>113</v>
      </c>
      <c r="C196" s="282">
        <f ca="1">+Cover!D24</f>
        <v>46182.581871759263</v>
      </c>
      <c r="D196" s="283"/>
      <c r="H196" s="22"/>
      <c r="I196" s="22"/>
      <c r="J196" s="19"/>
      <c r="K196" s="22"/>
      <c r="L196" s="19"/>
      <c r="M196" s="19"/>
      <c r="N196" s="19"/>
      <c r="O196" s="43"/>
    </row>
    <row r="197" spans="2:15" x14ac:dyDescent="0.2">
      <c r="E197" s="19"/>
      <c r="F197" s="19"/>
      <c r="G197" s="19"/>
      <c r="H197" s="19"/>
      <c r="I197" s="19"/>
      <c r="J197" s="19"/>
      <c r="K197" s="19"/>
      <c r="L197" s="19"/>
      <c r="M197" s="19"/>
      <c r="N197" s="19"/>
      <c r="O197" s="43"/>
    </row>
    <row r="198" spans="2:15" x14ac:dyDescent="0.2">
      <c r="E198" s="23"/>
      <c r="F198" s="23"/>
      <c r="G198" s="23"/>
      <c r="H198" s="23"/>
      <c r="I198" s="23"/>
      <c r="J198" s="23"/>
      <c r="K198" s="23"/>
      <c r="L198" s="23"/>
      <c r="M198" s="23"/>
      <c r="N198" s="23"/>
      <c r="O198" s="43"/>
    </row>
    <row r="199" spans="2:15" x14ac:dyDescent="0.2">
      <c r="E199" s="23"/>
      <c r="F199" s="23"/>
      <c r="G199" s="23"/>
      <c r="H199" s="23"/>
      <c r="I199" s="23"/>
      <c r="J199" s="23"/>
      <c r="K199" s="23"/>
      <c r="L199" s="23"/>
      <c r="M199" s="23"/>
      <c r="N199" s="23"/>
    </row>
    <row r="200" spans="2:15" x14ac:dyDescent="0.2">
      <c r="E200" s="23"/>
      <c r="F200" s="23"/>
      <c r="G200" s="23"/>
      <c r="H200" s="23"/>
      <c r="I200" s="23"/>
      <c r="J200" s="23"/>
      <c r="K200" s="23"/>
      <c r="L200" s="23"/>
      <c r="M200" s="23"/>
      <c r="N200" s="23"/>
    </row>
  </sheetData>
  <mergeCells count="214">
    <mergeCell ref="M179:M180"/>
    <mergeCell ref="N179:N180"/>
    <mergeCell ref="C183:N184"/>
    <mergeCell ref="H179:H180"/>
    <mergeCell ref="I179:I180"/>
    <mergeCell ref="J179:J180"/>
    <mergeCell ref="C194:D194"/>
    <mergeCell ref="B179:C180"/>
    <mergeCell ref="D179:D180"/>
    <mergeCell ref="E179:E180"/>
    <mergeCell ref="F179:F180"/>
    <mergeCell ref="G179:G180"/>
    <mergeCell ref="K179:K180"/>
    <mergeCell ref="L179:L180"/>
    <mergeCell ref="B177:C177"/>
    <mergeCell ref="B178:C178"/>
    <mergeCell ref="B173:C173"/>
    <mergeCell ref="B174:C174"/>
    <mergeCell ref="B175:C175"/>
    <mergeCell ref="B176:C176"/>
    <mergeCell ref="F171:F172"/>
    <mergeCell ref="C195:D195"/>
    <mergeCell ref="C196:D196"/>
    <mergeCell ref="B170:C170"/>
    <mergeCell ref="B171:C172"/>
    <mergeCell ref="D171:D172"/>
    <mergeCell ref="E171:E172"/>
    <mergeCell ref="J171:J172"/>
    <mergeCell ref="K171:K172"/>
    <mergeCell ref="L171:L172"/>
    <mergeCell ref="M171:M172"/>
    <mergeCell ref="N171:N172"/>
    <mergeCell ref="G171:G172"/>
    <mergeCell ref="H171:H172"/>
    <mergeCell ref="I171:I172"/>
    <mergeCell ref="B52:C52"/>
    <mergeCell ref="G50:G51"/>
    <mergeCell ref="H50:H51"/>
    <mergeCell ref="I50:I51"/>
    <mergeCell ref="J50:J51"/>
    <mergeCell ref="K50:K51"/>
    <mergeCell ref="L50:L51"/>
    <mergeCell ref="B50:C51"/>
    <mergeCell ref="D50:D51"/>
    <mergeCell ref="N33:N34"/>
    <mergeCell ref="B35:C35"/>
    <mergeCell ref="F33:F34"/>
    <mergeCell ref="G33:G34"/>
    <mergeCell ref="H33:H34"/>
    <mergeCell ref="I33:I34"/>
    <mergeCell ref="J33:J34"/>
    <mergeCell ref="K33:K34"/>
    <mergeCell ref="E50:E51"/>
    <mergeCell ref="F50:F51"/>
    <mergeCell ref="M50:M51"/>
    <mergeCell ref="N50:N51"/>
    <mergeCell ref="B24:C24"/>
    <mergeCell ref="B25:C25"/>
    <mergeCell ref="B26:C26"/>
    <mergeCell ref="B27:C27"/>
    <mergeCell ref="B28:C28"/>
    <mergeCell ref="B33:C34"/>
    <mergeCell ref="D33:D34"/>
    <mergeCell ref="L33:L34"/>
    <mergeCell ref="M33:M34"/>
    <mergeCell ref="G9:G12"/>
    <mergeCell ref="L9:L12"/>
    <mergeCell ref="H9:H12"/>
    <mergeCell ref="M9:M12"/>
    <mergeCell ref="E2:M2"/>
    <mergeCell ref="E3:M3"/>
    <mergeCell ref="E4:M4"/>
    <mergeCell ref="E5:M5"/>
    <mergeCell ref="K6:N6"/>
    <mergeCell ref="N9:N12"/>
    <mergeCell ref="I9:I12"/>
    <mergeCell ref="J9:J12"/>
    <mergeCell ref="K9:K12"/>
    <mergeCell ref="B53:C53"/>
    <mergeCell ref="B54:C54"/>
    <mergeCell ref="B55:C55"/>
    <mergeCell ref="B56:C56"/>
    <mergeCell ref="B57:C57"/>
    <mergeCell ref="B9:C12"/>
    <mergeCell ref="D9:D12"/>
    <mergeCell ref="E9:E12"/>
    <mergeCell ref="F9:F12"/>
    <mergeCell ref="B23:C23"/>
    <mergeCell ref="B13:C13"/>
    <mergeCell ref="B14:C14"/>
    <mergeCell ref="B15:C15"/>
    <mergeCell ref="B16:C16"/>
    <mergeCell ref="B17:C17"/>
    <mergeCell ref="B18:C18"/>
    <mergeCell ref="B19:C19"/>
    <mergeCell ref="B20:C20"/>
    <mergeCell ref="B21:C21"/>
    <mergeCell ref="B22:C22"/>
    <mergeCell ref="B29:C29"/>
    <mergeCell ref="B30:C30"/>
    <mergeCell ref="B31:C31"/>
    <mergeCell ref="E33:E34"/>
    <mergeCell ref="B63:C63"/>
    <mergeCell ref="B64:C64"/>
    <mergeCell ref="B65:C65"/>
    <mergeCell ref="B66:C66"/>
    <mergeCell ref="B67:C67"/>
    <mergeCell ref="B58:C58"/>
    <mergeCell ref="B59:C59"/>
    <mergeCell ref="B60:C60"/>
    <mergeCell ref="B61:C61"/>
    <mergeCell ref="B62:C62"/>
    <mergeCell ref="B73:C73"/>
    <mergeCell ref="B74:C74"/>
    <mergeCell ref="B75:C75"/>
    <mergeCell ref="B76:C76"/>
    <mergeCell ref="B77:C77"/>
    <mergeCell ref="B68:C68"/>
    <mergeCell ref="B69:C69"/>
    <mergeCell ref="B70:C70"/>
    <mergeCell ref="B71:C71"/>
    <mergeCell ref="B72:C72"/>
    <mergeCell ref="B83:C83"/>
    <mergeCell ref="B84:C84"/>
    <mergeCell ref="B85:C85"/>
    <mergeCell ref="B86:C86"/>
    <mergeCell ref="B87:C87"/>
    <mergeCell ref="B78:C78"/>
    <mergeCell ref="B79:C79"/>
    <mergeCell ref="B80:C80"/>
    <mergeCell ref="B81:C81"/>
    <mergeCell ref="B82:C82"/>
    <mergeCell ref="B93:C93"/>
    <mergeCell ref="B94:C94"/>
    <mergeCell ref="B95:C95"/>
    <mergeCell ref="B96:C96"/>
    <mergeCell ref="B97:C97"/>
    <mergeCell ref="B88:C88"/>
    <mergeCell ref="B89:C89"/>
    <mergeCell ref="B90:C90"/>
    <mergeCell ref="B91:C91"/>
    <mergeCell ref="B92:C92"/>
    <mergeCell ref="B103:C103"/>
    <mergeCell ref="B104:C104"/>
    <mergeCell ref="B105:C105"/>
    <mergeCell ref="B106:C106"/>
    <mergeCell ref="B107:C107"/>
    <mergeCell ref="B98:C98"/>
    <mergeCell ref="B99:C99"/>
    <mergeCell ref="B100:C100"/>
    <mergeCell ref="B101:C101"/>
    <mergeCell ref="B102:C102"/>
    <mergeCell ref="B113:C113"/>
    <mergeCell ref="B114:C114"/>
    <mergeCell ref="B115:C115"/>
    <mergeCell ref="B116:C116"/>
    <mergeCell ref="B117:C117"/>
    <mergeCell ref="B108:C108"/>
    <mergeCell ref="B109:C109"/>
    <mergeCell ref="B110:C110"/>
    <mergeCell ref="B111:C111"/>
    <mergeCell ref="B112:C112"/>
    <mergeCell ref="B123:C123"/>
    <mergeCell ref="B124:C124"/>
    <mergeCell ref="B125:C125"/>
    <mergeCell ref="B126:C126"/>
    <mergeCell ref="B127:C127"/>
    <mergeCell ref="B118:C118"/>
    <mergeCell ref="B119:C119"/>
    <mergeCell ref="B120:C120"/>
    <mergeCell ref="B121:C121"/>
    <mergeCell ref="B122:C122"/>
    <mergeCell ref="B133:C133"/>
    <mergeCell ref="B134:C134"/>
    <mergeCell ref="B135:C135"/>
    <mergeCell ref="B136:C136"/>
    <mergeCell ref="B137:C137"/>
    <mergeCell ref="B128:C128"/>
    <mergeCell ref="B129:C129"/>
    <mergeCell ref="B130:C130"/>
    <mergeCell ref="B131:C131"/>
    <mergeCell ref="B132:C132"/>
    <mergeCell ref="B143:C143"/>
    <mergeCell ref="B144:C144"/>
    <mergeCell ref="B145:C145"/>
    <mergeCell ref="B146:C146"/>
    <mergeCell ref="B147:C147"/>
    <mergeCell ref="B138:C138"/>
    <mergeCell ref="B139:C139"/>
    <mergeCell ref="B140:C140"/>
    <mergeCell ref="B141:C141"/>
    <mergeCell ref="B142:C142"/>
    <mergeCell ref="B153:C153"/>
    <mergeCell ref="B154:C154"/>
    <mergeCell ref="B155:C155"/>
    <mergeCell ref="B156:C156"/>
    <mergeCell ref="B157:C157"/>
    <mergeCell ref="B148:C148"/>
    <mergeCell ref="B149:C149"/>
    <mergeCell ref="B150:C150"/>
    <mergeCell ref="B151:C151"/>
    <mergeCell ref="B152:C152"/>
    <mergeCell ref="B168:C168"/>
    <mergeCell ref="B169:C169"/>
    <mergeCell ref="B163:C163"/>
    <mergeCell ref="B164:C164"/>
    <mergeCell ref="B165:C165"/>
    <mergeCell ref="B166:C166"/>
    <mergeCell ref="B167:C167"/>
    <mergeCell ref="B158:C158"/>
    <mergeCell ref="B159:C159"/>
    <mergeCell ref="B160:C160"/>
    <mergeCell ref="B161:C161"/>
    <mergeCell ref="B162:C162"/>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22">
    <pageSetUpPr fitToPage="1"/>
  </sheetPr>
  <dimension ref="B2:AD101"/>
  <sheetViews>
    <sheetView zoomScale="82" zoomScaleNormal="82" workbookViewId="0">
      <selection activeCell="U21" sqref="U21"/>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1" width="9.77734375" style="3" customWidth="1"/>
    <col min="32" max="16384" width="9.77734375" style="3"/>
  </cols>
  <sheetData>
    <row r="2" spans="2:30" ht="15.75" x14ac:dyDescent="0.25">
      <c r="B2" s="427" t="str">
        <f>+Cover!B6</f>
        <v>Business Unit Number and Agency Name</v>
      </c>
      <c r="C2" s="427"/>
      <c r="D2" s="427"/>
      <c r="E2" s="427"/>
      <c r="F2" s="427"/>
      <c r="G2" s="427"/>
      <c r="H2" s="427"/>
      <c r="I2" s="427"/>
      <c r="J2" s="427"/>
      <c r="K2" s="427"/>
      <c r="L2" s="427"/>
      <c r="M2" s="427"/>
      <c r="N2" s="427"/>
      <c r="O2" s="427"/>
      <c r="P2" s="427"/>
      <c r="Q2" s="427"/>
      <c r="R2" s="427"/>
      <c r="S2" s="427"/>
      <c r="T2" s="427"/>
      <c r="U2" s="4">
        <f ca="1">NOW()</f>
        <v>46182.581871875002</v>
      </c>
    </row>
    <row r="3" spans="2:30" ht="15.75" x14ac:dyDescent="0.25">
      <c r="B3" s="427" t="str">
        <f>Cover!B20</f>
        <v>Based on NMS Budget Vs Actuals Report by Pcode dated MM/DD/YYYY</v>
      </c>
      <c r="C3" s="427"/>
      <c r="D3" s="427"/>
      <c r="E3" s="427"/>
      <c r="F3" s="427"/>
      <c r="G3" s="427"/>
      <c r="H3" s="427"/>
      <c r="I3" s="427"/>
      <c r="J3" s="427"/>
      <c r="K3" s="427"/>
      <c r="L3" s="427"/>
      <c r="M3" s="427"/>
      <c r="N3" s="427"/>
      <c r="O3" s="427"/>
      <c r="P3" s="427"/>
      <c r="Q3" s="427"/>
      <c r="R3" s="427"/>
      <c r="S3" s="427"/>
      <c r="T3" s="427"/>
      <c r="U3" s="5">
        <f ca="1">NOW()</f>
        <v>46182.581871875002</v>
      </c>
    </row>
    <row r="4" spans="2:30" ht="15.75" x14ac:dyDescent="0.25">
      <c r="B4" s="268" t="str">
        <f>Cover!B7</f>
        <v>Pcode Number and Program Name</v>
      </c>
      <c r="C4" s="268"/>
      <c r="D4" s="268"/>
      <c r="E4" s="268"/>
      <c r="F4" s="268"/>
      <c r="G4" s="268"/>
      <c r="H4" s="268"/>
      <c r="I4" s="268"/>
      <c r="J4" s="268"/>
      <c r="K4" s="268"/>
      <c r="L4" s="268"/>
      <c r="M4" s="268"/>
      <c r="N4" s="268"/>
      <c r="O4" s="268"/>
      <c r="P4" s="268"/>
      <c r="Q4" s="268"/>
      <c r="R4" s="268"/>
      <c r="S4" s="268"/>
      <c r="T4" s="268"/>
      <c r="U4" s="80"/>
      <c r="V4" s="43"/>
    </row>
    <row r="5" spans="2:30" ht="15.75" x14ac:dyDescent="0.25">
      <c r="B5" s="427" t="str">
        <f>Cover!B19</f>
        <v>FY27</v>
      </c>
      <c r="C5" s="427"/>
      <c r="D5" s="427"/>
      <c r="E5" s="427"/>
      <c r="F5" s="427"/>
      <c r="G5" s="427"/>
      <c r="H5" s="427"/>
      <c r="I5" s="427"/>
      <c r="J5" s="427"/>
      <c r="K5" s="427"/>
      <c r="L5" s="427"/>
      <c r="M5" s="427"/>
      <c r="N5" s="427"/>
      <c r="O5" s="427"/>
      <c r="P5" s="427"/>
      <c r="Q5" s="427"/>
      <c r="R5" s="427"/>
      <c r="S5" s="427"/>
      <c r="T5" s="427"/>
      <c r="U5" s="45"/>
      <c r="V5" s="43"/>
    </row>
    <row r="6" spans="2:30" ht="15.75" x14ac:dyDescent="0.25">
      <c r="B6" s="45" t="s">
        <v>137</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428" t="str">
        <f ca="1">CELL("filename")</f>
        <v>Q:\Simon\Projections\[FY27-Budget-Projections-Template 5.29.26.xlsx]Cover</v>
      </c>
      <c r="S7" s="428"/>
      <c r="T7" s="428"/>
      <c r="U7" s="428"/>
    </row>
    <row r="8" spans="2:30" ht="16.149999999999999" customHeight="1" x14ac:dyDescent="0.2">
      <c r="B8" s="421" t="s">
        <v>60</v>
      </c>
      <c r="C8" s="424" t="s">
        <v>24</v>
      </c>
      <c r="D8" s="417" t="s">
        <v>25</v>
      </c>
      <c r="E8" s="405" t="s">
        <v>98</v>
      </c>
      <c r="F8" s="417" t="s">
        <v>26</v>
      </c>
      <c r="G8" s="417" t="s">
        <v>27</v>
      </c>
      <c r="H8" s="275" t="s">
        <v>259</v>
      </c>
      <c r="I8" s="275" t="s">
        <v>99</v>
      </c>
      <c r="J8" s="275" t="s">
        <v>104</v>
      </c>
      <c r="K8" s="405" t="s">
        <v>100</v>
      </c>
      <c r="L8" s="405" t="s">
        <v>303</v>
      </c>
      <c r="M8" s="405" t="s">
        <v>284</v>
      </c>
      <c r="N8" s="405" t="s">
        <v>285</v>
      </c>
      <c r="O8" s="405" t="s">
        <v>286</v>
      </c>
      <c r="P8" s="405" t="s">
        <v>101</v>
      </c>
      <c r="Q8" s="43"/>
      <c r="R8" s="408" t="s">
        <v>260</v>
      </c>
      <c r="S8" s="409"/>
      <c r="T8" s="409"/>
      <c r="U8" s="410"/>
      <c r="V8" s="43"/>
    </row>
    <row r="9" spans="2:30" ht="31.9" customHeight="1" x14ac:dyDescent="0.2">
      <c r="B9" s="422"/>
      <c r="C9" s="425"/>
      <c r="D9" s="418"/>
      <c r="E9" s="406"/>
      <c r="F9" s="418"/>
      <c r="G9" s="418"/>
      <c r="H9" s="276"/>
      <c r="I9" s="276"/>
      <c r="J9" s="276"/>
      <c r="K9" s="406"/>
      <c r="L9" s="406"/>
      <c r="M9" s="406"/>
      <c r="N9" s="406"/>
      <c r="O9" s="406"/>
      <c r="P9" s="406"/>
      <c r="Q9" s="43"/>
      <c r="R9" s="411"/>
      <c r="S9" s="412"/>
      <c r="T9" s="412"/>
      <c r="U9" s="413"/>
      <c r="V9" s="43"/>
    </row>
    <row r="10" spans="2:30" ht="15.75" x14ac:dyDescent="0.25">
      <c r="B10" s="423"/>
      <c r="C10" s="426"/>
      <c r="D10" s="419"/>
      <c r="E10" s="407"/>
      <c r="F10" s="419"/>
      <c r="G10" s="419"/>
      <c r="H10" s="420"/>
      <c r="I10" s="420"/>
      <c r="J10" s="239" t="str">
        <f>Cover!B19</f>
        <v>FY27</v>
      </c>
      <c r="K10" s="240" t="str">
        <f>Cover!B19</f>
        <v>FY27</v>
      </c>
      <c r="L10" s="407"/>
      <c r="M10" s="407"/>
      <c r="N10" s="407"/>
      <c r="O10" s="407"/>
      <c r="P10" s="407"/>
      <c r="Q10" s="43"/>
      <c r="R10" s="414" t="str">
        <f>+Cover!B19</f>
        <v>FY27</v>
      </c>
      <c r="S10" s="415"/>
      <c r="T10" s="415"/>
      <c r="U10" s="416"/>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397" t="s">
        <v>28</v>
      </c>
      <c r="S11" s="399" t="s">
        <v>20</v>
      </c>
      <c r="T11" s="400"/>
      <c r="U11" s="403" t="s">
        <v>95</v>
      </c>
      <c r="V11" s="43"/>
      <c r="W11" s="99" t="s">
        <v>115</v>
      </c>
      <c r="X11" s="99" t="s">
        <v>116</v>
      </c>
      <c r="Y11" s="99" t="s">
        <v>117</v>
      </c>
      <c r="Z11" s="99" t="s">
        <v>118</v>
      </c>
      <c r="AA11" s="99" t="s">
        <v>119</v>
      </c>
      <c r="AD11" s="3" t="s">
        <v>116</v>
      </c>
    </row>
    <row r="12" spans="2:30" ht="15.6" customHeight="1" x14ac:dyDescent="0.2">
      <c r="B12" s="132"/>
      <c r="C12" s="133"/>
      <c r="D12" s="134"/>
      <c r="E12" s="134"/>
      <c r="F12" s="135"/>
      <c r="G12" s="134"/>
      <c r="H12" s="136"/>
      <c r="I12" s="90">
        <f>H12/2088</f>
        <v>0</v>
      </c>
      <c r="J12" s="139"/>
      <c r="K12" s="72">
        <f>+I12*J12</f>
        <v>0</v>
      </c>
      <c r="L12" s="124"/>
      <c r="M12" s="72">
        <f>+L12*(J12/80)</f>
        <v>0</v>
      </c>
      <c r="N12" s="125"/>
      <c r="O12" s="72">
        <f>ROUND(N12*((J12-8)/80),0)</f>
        <v>0</v>
      </c>
      <c r="P12" s="125"/>
      <c r="Q12" s="43"/>
      <c r="R12" s="398"/>
      <c r="S12" s="401"/>
      <c r="T12" s="402"/>
      <c r="U12" s="404"/>
      <c r="V12" s="43"/>
      <c r="W12" s="153">
        <f>IF(D12="Exempt",K12,0)</f>
        <v>0</v>
      </c>
      <c r="X12" s="153">
        <f>IF(D12="Term",K12,0)</f>
        <v>0</v>
      </c>
      <c r="Y12" s="153">
        <f>IF(D12="Perm F/T",K12,0)</f>
        <v>0</v>
      </c>
      <c r="Z12" s="153">
        <f>IF(D12="Perm P/T",K12,0)</f>
        <v>0</v>
      </c>
      <c r="AA12" s="153">
        <f>IF(D12="Temp",K12,0)</f>
        <v>0</v>
      </c>
      <c r="AD12" s="3" t="s">
        <v>117</v>
      </c>
    </row>
    <row r="13" spans="2:30" ht="15.75" x14ac:dyDescent="0.25">
      <c r="B13" s="132"/>
      <c r="C13" s="133"/>
      <c r="D13" s="134"/>
      <c r="E13" s="134"/>
      <c r="F13" s="135"/>
      <c r="G13" s="134"/>
      <c r="H13" s="136"/>
      <c r="I13" s="90">
        <f t="shared" ref="I13:I77" si="0">H13/2088</f>
        <v>0</v>
      </c>
      <c r="J13" s="139"/>
      <c r="K13" s="72">
        <f>+I13*J13</f>
        <v>0</v>
      </c>
      <c r="L13" s="124"/>
      <c r="M13" s="72">
        <f t="shared" ref="M13:M88" si="1">+L13*(J13/80)</f>
        <v>0</v>
      </c>
      <c r="N13" s="125"/>
      <c r="O13" s="72">
        <f t="shared" ref="O13:O77" si="2">ROUND(N13*((J13-8)/80),0)</f>
        <v>0</v>
      </c>
      <c r="P13" s="125"/>
      <c r="Q13" s="43"/>
      <c r="R13" s="58"/>
      <c r="S13" s="36"/>
      <c r="T13" s="37"/>
      <c r="U13" s="59"/>
      <c r="V13" s="43"/>
      <c r="W13" s="153">
        <f t="shared" ref="W13:W80" si="3">IF(D13="Exempt",K13,0)</f>
        <v>0</v>
      </c>
      <c r="X13" s="153">
        <f t="shared" ref="X13:X80" si="4">IF(D13="Term",K13,0)</f>
        <v>0</v>
      </c>
      <c r="Y13" s="153">
        <f t="shared" ref="Y13:Y80" si="5">IF(D13="Perm F/T",K13,0)</f>
        <v>0</v>
      </c>
      <c r="Z13" s="153">
        <f t="shared" ref="Z13:Z80" si="6">IF(D13="Perm P/T",K13,0)</f>
        <v>0</v>
      </c>
      <c r="AA13" s="153">
        <f t="shared" ref="AA13:AA80" si="7">IF(D13="Temp",K13,0)</f>
        <v>0</v>
      </c>
      <c r="AD13" s="3" t="s">
        <v>118</v>
      </c>
    </row>
    <row r="14" spans="2:30" x14ac:dyDescent="0.2">
      <c r="B14" s="132"/>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364" t="s">
        <v>64</v>
      </c>
      <c r="T14" s="365"/>
      <c r="U14" s="147">
        <f>W90</f>
        <v>0</v>
      </c>
      <c r="V14" s="43"/>
      <c r="W14" s="153">
        <f t="shared" si="3"/>
        <v>0</v>
      </c>
      <c r="X14" s="153">
        <f t="shared" si="4"/>
        <v>0</v>
      </c>
      <c r="Y14" s="153">
        <f t="shared" si="5"/>
        <v>0</v>
      </c>
      <c r="Z14" s="153">
        <f t="shared" si="6"/>
        <v>0</v>
      </c>
      <c r="AA14" s="153">
        <f t="shared" si="7"/>
        <v>0</v>
      </c>
      <c r="AD14" s="3" t="s">
        <v>119</v>
      </c>
    </row>
    <row r="15" spans="2:30" x14ac:dyDescent="0.2">
      <c r="B15" s="132"/>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364" t="s">
        <v>44</v>
      </c>
      <c r="T15" s="365"/>
      <c r="U15" s="147">
        <f>X90</f>
        <v>0</v>
      </c>
      <c r="V15" s="43"/>
      <c r="W15" s="153">
        <f t="shared" si="3"/>
        <v>0</v>
      </c>
      <c r="X15" s="153">
        <f t="shared" si="4"/>
        <v>0</v>
      </c>
      <c r="Y15" s="153">
        <f t="shared" si="5"/>
        <v>0</v>
      </c>
      <c r="Z15" s="153">
        <f t="shared" si="6"/>
        <v>0</v>
      </c>
      <c r="AA15" s="153">
        <f t="shared" si="7"/>
        <v>0</v>
      </c>
    </row>
    <row r="16" spans="2:30" x14ac:dyDescent="0.2">
      <c r="B16" s="138"/>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364" t="s">
        <v>65</v>
      </c>
      <c r="T16" s="365"/>
      <c r="U16" s="147">
        <f>Y90</f>
        <v>0</v>
      </c>
      <c r="V16" s="43"/>
      <c r="W16" s="153">
        <f t="shared" si="3"/>
        <v>0</v>
      </c>
      <c r="X16" s="153">
        <f t="shared" si="4"/>
        <v>0</v>
      </c>
      <c r="Y16" s="153">
        <f t="shared" si="5"/>
        <v>0</v>
      </c>
      <c r="Z16" s="153">
        <f t="shared" si="6"/>
        <v>0</v>
      </c>
      <c r="AA16" s="153">
        <f t="shared" si="7"/>
        <v>0</v>
      </c>
    </row>
    <row r="17" spans="2:27" ht="15.75" x14ac:dyDescent="0.25">
      <c r="B17" s="138"/>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364" t="s">
        <v>66</v>
      </c>
      <c r="T17" s="365"/>
      <c r="U17" s="154">
        <f>Z90</f>
        <v>0</v>
      </c>
      <c r="V17" s="43"/>
      <c r="W17" s="153">
        <f t="shared" si="3"/>
        <v>0</v>
      </c>
      <c r="X17" s="153">
        <f t="shared" si="4"/>
        <v>0</v>
      </c>
      <c r="Y17" s="153">
        <f t="shared" si="5"/>
        <v>0</v>
      </c>
      <c r="Z17" s="153">
        <f t="shared" si="6"/>
        <v>0</v>
      </c>
      <c r="AA17" s="153">
        <f t="shared" si="7"/>
        <v>0</v>
      </c>
    </row>
    <row r="18" spans="2:27" x14ac:dyDescent="0.2">
      <c r="B18" s="138"/>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364" t="s">
        <v>45</v>
      </c>
      <c r="T18" s="365"/>
      <c r="U18" s="154">
        <f>AA90</f>
        <v>0</v>
      </c>
      <c r="V18" s="43"/>
      <c r="W18" s="153">
        <f t="shared" si="3"/>
        <v>0</v>
      </c>
      <c r="X18" s="153">
        <f t="shared" si="4"/>
        <v>0</v>
      </c>
      <c r="Y18" s="153">
        <f t="shared" si="5"/>
        <v>0</v>
      </c>
      <c r="Z18" s="153">
        <f t="shared" si="6"/>
        <v>0</v>
      </c>
      <c r="AA18" s="153">
        <f t="shared" si="7"/>
        <v>0</v>
      </c>
    </row>
    <row r="19" spans="2:27" ht="15.75" x14ac:dyDescent="0.25">
      <c r="B19" s="138"/>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364" t="s">
        <v>46</v>
      </c>
      <c r="T19" s="365"/>
      <c r="U19" s="148"/>
      <c r="V19" s="43"/>
      <c r="W19" s="153">
        <f t="shared" si="3"/>
        <v>0</v>
      </c>
      <c r="X19" s="153">
        <f t="shared" si="4"/>
        <v>0</v>
      </c>
      <c r="Y19" s="153">
        <f t="shared" si="5"/>
        <v>0</v>
      </c>
      <c r="Z19" s="153">
        <f t="shared" si="6"/>
        <v>0</v>
      </c>
      <c r="AA19" s="153">
        <f t="shared" si="7"/>
        <v>0</v>
      </c>
    </row>
    <row r="20" spans="2:27" ht="15.75" x14ac:dyDescent="0.25">
      <c r="B20" s="138"/>
      <c r="C20" s="133"/>
      <c r="D20" s="134"/>
      <c r="E20" s="134"/>
      <c r="F20" s="135"/>
      <c r="G20" s="134"/>
      <c r="H20" s="136"/>
      <c r="I20" s="90">
        <f t="shared" si="0"/>
        <v>0</v>
      </c>
      <c r="J20" s="139"/>
      <c r="K20" s="72">
        <f t="shared" si="8"/>
        <v>0</v>
      </c>
      <c r="L20" s="124"/>
      <c r="M20" s="72">
        <f t="shared" si="1"/>
        <v>0</v>
      </c>
      <c r="N20" s="125"/>
      <c r="O20" s="72">
        <f t="shared" si="2"/>
        <v>0</v>
      </c>
      <c r="P20" s="125"/>
      <c r="Q20" s="45"/>
      <c r="R20" s="241">
        <v>520700</v>
      </c>
      <c r="S20" s="395" t="s">
        <v>304</v>
      </c>
      <c r="T20" s="396"/>
      <c r="U20" s="243">
        <f>O90</f>
        <v>0</v>
      </c>
      <c r="V20" s="43"/>
      <c r="W20" s="153">
        <f t="shared" si="3"/>
        <v>0</v>
      </c>
      <c r="X20" s="153">
        <f t="shared" si="4"/>
        <v>0</v>
      </c>
      <c r="Y20" s="153">
        <f t="shared" si="5"/>
        <v>0</v>
      </c>
      <c r="Z20" s="153">
        <f t="shared" si="6"/>
        <v>0</v>
      </c>
      <c r="AA20" s="153">
        <f t="shared" si="7"/>
        <v>0</v>
      </c>
    </row>
    <row r="21" spans="2:27" ht="15.75" x14ac:dyDescent="0.25">
      <c r="B21" s="138"/>
      <c r="C21" s="133"/>
      <c r="D21" s="134"/>
      <c r="E21" s="134"/>
      <c r="F21" s="135"/>
      <c r="G21" s="134"/>
      <c r="H21" s="136"/>
      <c r="I21" s="90">
        <f t="shared" si="0"/>
        <v>0</v>
      </c>
      <c r="J21" s="139"/>
      <c r="K21" s="72">
        <f t="shared" si="8"/>
        <v>0</v>
      </c>
      <c r="L21" s="124"/>
      <c r="M21" s="72">
        <f t="shared" si="1"/>
        <v>0</v>
      </c>
      <c r="N21" s="125"/>
      <c r="O21" s="72">
        <f t="shared" si="2"/>
        <v>0</v>
      </c>
      <c r="P21" s="125"/>
      <c r="Q21" s="45"/>
      <c r="R21" s="241">
        <v>520700</v>
      </c>
      <c r="S21" s="364" t="s">
        <v>305</v>
      </c>
      <c r="T21" s="365"/>
      <c r="U21" s="148"/>
      <c r="V21" s="43"/>
      <c r="W21" s="153">
        <f t="shared" si="3"/>
        <v>0</v>
      </c>
      <c r="X21" s="153">
        <f t="shared" si="4"/>
        <v>0</v>
      </c>
      <c r="Y21" s="153">
        <f t="shared" si="5"/>
        <v>0</v>
      </c>
      <c r="Z21" s="153">
        <f t="shared" si="6"/>
        <v>0</v>
      </c>
      <c r="AA21" s="153">
        <f t="shared" si="7"/>
        <v>0</v>
      </c>
    </row>
    <row r="22" spans="2:27" x14ac:dyDescent="0.2">
      <c r="B22" s="138"/>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364" t="s">
        <v>67</v>
      </c>
      <c r="T22" s="365"/>
      <c r="U22" s="148"/>
      <c r="V22" s="43"/>
      <c r="W22" s="153">
        <f t="shared" si="3"/>
        <v>0</v>
      </c>
      <c r="X22" s="153">
        <f t="shared" si="4"/>
        <v>0</v>
      </c>
      <c r="Y22" s="153">
        <f t="shared" si="5"/>
        <v>0</v>
      </c>
      <c r="Z22" s="153">
        <f t="shared" si="6"/>
        <v>0</v>
      </c>
      <c r="AA22" s="153">
        <f t="shared" si="7"/>
        <v>0</v>
      </c>
    </row>
    <row r="23" spans="2:27" x14ac:dyDescent="0.2">
      <c r="B23" s="138"/>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364" t="s">
        <v>47</v>
      </c>
      <c r="T23" s="365"/>
      <c r="U23" s="148"/>
      <c r="V23" s="43"/>
      <c r="W23" s="153">
        <f t="shared" si="3"/>
        <v>0</v>
      </c>
      <c r="X23" s="153">
        <f t="shared" si="4"/>
        <v>0</v>
      </c>
      <c r="Y23" s="153">
        <f t="shared" si="5"/>
        <v>0</v>
      </c>
      <c r="Z23" s="153">
        <f t="shared" si="6"/>
        <v>0</v>
      </c>
      <c r="AA23" s="153">
        <f t="shared" si="7"/>
        <v>0</v>
      </c>
    </row>
    <row r="24" spans="2:27" x14ac:dyDescent="0.2">
      <c r="B24" s="138"/>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22"/>
      <c r="V24" s="43"/>
      <c r="W24" s="153">
        <f t="shared" ref="W24:W27" si="9">IF(D24="Exempt",K24,0)</f>
        <v>0</v>
      </c>
      <c r="X24" s="153">
        <f t="shared" ref="X24:X27" si="10">IF(D24="Term",K24,0)</f>
        <v>0</v>
      </c>
      <c r="Y24" s="153">
        <f t="shared" ref="Y24:Y27" si="11">IF(D24="Perm F/T",K24,0)</f>
        <v>0</v>
      </c>
      <c r="Z24" s="153">
        <f t="shared" ref="Z24:Z27" si="12">IF(D24="Perm P/T",K24,0)</f>
        <v>0</v>
      </c>
      <c r="AA24" s="153">
        <f t="shared" ref="AA24:AA27" si="13">IF(D24="Temp",K24,0)</f>
        <v>0</v>
      </c>
    </row>
    <row r="25" spans="2:27" x14ac:dyDescent="0.2">
      <c r="B25" s="138"/>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22"/>
      <c r="V25" s="43"/>
      <c r="W25" s="153">
        <f t="shared" si="9"/>
        <v>0</v>
      </c>
      <c r="X25" s="153">
        <f t="shared" si="10"/>
        <v>0</v>
      </c>
      <c r="Y25" s="153">
        <f t="shared" si="11"/>
        <v>0</v>
      </c>
      <c r="Z25" s="153">
        <f t="shared" si="12"/>
        <v>0</v>
      </c>
      <c r="AA25" s="153">
        <f t="shared" si="13"/>
        <v>0</v>
      </c>
    </row>
    <row r="26" spans="2:27" x14ac:dyDescent="0.2">
      <c r="B26" s="138"/>
      <c r="C26" s="133"/>
      <c r="D26" s="134"/>
      <c r="E26" s="134"/>
      <c r="F26" s="135"/>
      <c r="G26" s="137"/>
      <c r="H26" s="136"/>
      <c r="I26" s="90">
        <f t="shared" si="0"/>
        <v>0</v>
      </c>
      <c r="J26" s="139"/>
      <c r="K26" s="72">
        <f t="shared" si="8"/>
        <v>0</v>
      </c>
      <c r="L26" s="124"/>
      <c r="M26" s="72">
        <f t="shared" si="1"/>
        <v>0</v>
      </c>
      <c r="N26" s="125"/>
      <c r="O26" s="72">
        <f t="shared" si="2"/>
        <v>0</v>
      </c>
      <c r="P26" s="125"/>
      <c r="Q26" s="43"/>
      <c r="R26" s="212"/>
      <c r="S26" s="213"/>
      <c r="T26" s="224"/>
      <c r="U26" s="222"/>
      <c r="V26" s="43"/>
      <c r="W26" s="153">
        <f t="shared" si="9"/>
        <v>0</v>
      </c>
      <c r="X26" s="153">
        <f t="shared" si="10"/>
        <v>0</v>
      </c>
      <c r="Y26" s="153">
        <f t="shared" si="11"/>
        <v>0</v>
      </c>
      <c r="Z26" s="153">
        <f t="shared" si="12"/>
        <v>0</v>
      </c>
      <c r="AA26" s="153">
        <f t="shared" si="13"/>
        <v>0</v>
      </c>
    </row>
    <row r="27" spans="2:27" x14ac:dyDescent="0.2">
      <c r="B27" s="138"/>
      <c r="C27" s="133"/>
      <c r="D27" s="134"/>
      <c r="E27" s="134"/>
      <c r="F27" s="135"/>
      <c r="G27" s="137"/>
      <c r="H27" s="136"/>
      <c r="I27" s="90">
        <f t="shared" si="0"/>
        <v>0</v>
      </c>
      <c r="J27" s="139"/>
      <c r="K27" s="72">
        <f t="shared" si="8"/>
        <v>0</v>
      </c>
      <c r="L27" s="124"/>
      <c r="M27" s="72">
        <f t="shared" si="1"/>
        <v>0</v>
      </c>
      <c r="N27" s="125"/>
      <c r="O27" s="72">
        <f t="shared" si="2"/>
        <v>0</v>
      </c>
      <c r="P27" s="125"/>
      <c r="Q27" s="43"/>
      <c r="R27" s="212"/>
      <c r="S27" s="213"/>
      <c r="T27" s="216"/>
      <c r="U27" s="225"/>
      <c r="V27" s="43"/>
      <c r="W27" s="153">
        <f t="shared" si="9"/>
        <v>0</v>
      </c>
      <c r="X27" s="153">
        <f t="shared" si="10"/>
        <v>0</v>
      </c>
      <c r="Y27" s="153">
        <f t="shared" si="11"/>
        <v>0</v>
      </c>
      <c r="Z27" s="153">
        <f t="shared" si="12"/>
        <v>0</v>
      </c>
      <c r="AA27" s="153">
        <f t="shared" si="13"/>
        <v>0</v>
      </c>
    </row>
    <row r="28" spans="2:27" ht="16.149999999999999" customHeight="1" x14ac:dyDescent="0.25">
      <c r="B28" s="138"/>
      <c r="C28" s="133"/>
      <c r="D28" s="134"/>
      <c r="E28" s="134"/>
      <c r="F28" s="135"/>
      <c r="G28" s="134"/>
      <c r="H28" s="136"/>
      <c r="I28" s="90">
        <f t="shared" si="0"/>
        <v>0</v>
      </c>
      <c r="J28" s="139"/>
      <c r="K28" s="72">
        <f t="shared" si="8"/>
        <v>0</v>
      </c>
      <c r="L28" s="124"/>
      <c r="M28" s="72">
        <f t="shared" si="1"/>
        <v>0</v>
      </c>
      <c r="N28" s="125"/>
      <c r="O28" s="72">
        <f t="shared" si="2"/>
        <v>0</v>
      </c>
      <c r="P28" s="125"/>
      <c r="Q28" s="45"/>
      <c r="R28" s="366" t="s">
        <v>92</v>
      </c>
      <c r="S28" s="367"/>
      <c r="T28" s="368"/>
      <c r="U28" s="393">
        <f>SUM(U14:U26)</f>
        <v>0</v>
      </c>
      <c r="V28" s="45"/>
      <c r="W28" s="153">
        <f t="shared" si="3"/>
        <v>0</v>
      </c>
      <c r="X28" s="153">
        <f t="shared" si="4"/>
        <v>0</v>
      </c>
      <c r="Y28" s="153">
        <f t="shared" si="5"/>
        <v>0</v>
      </c>
      <c r="Z28" s="153">
        <f t="shared" si="6"/>
        <v>0</v>
      </c>
      <c r="AA28" s="153">
        <f t="shared" si="7"/>
        <v>0</v>
      </c>
    </row>
    <row r="29" spans="2:27" ht="15.75" x14ac:dyDescent="0.25">
      <c r="B29" s="138"/>
      <c r="C29" s="133"/>
      <c r="D29" s="134"/>
      <c r="E29" s="134"/>
      <c r="F29" s="135"/>
      <c r="G29" s="134"/>
      <c r="H29" s="136"/>
      <c r="I29" s="90">
        <f t="shared" si="0"/>
        <v>0</v>
      </c>
      <c r="J29" s="139"/>
      <c r="K29" s="72">
        <f t="shared" si="8"/>
        <v>0</v>
      </c>
      <c r="L29" s="124"/>
      <c r="M29" s="72">
        <f t="shared" si="1"/>
        <v>0</v>
      </c>
      <c r="N29" s="125"/>
      <c r="O29" s="72">
        <f t="shared" si="2"/>
        <v>0</v>
      </c>
      <c r="P29" s="125"/>
      <c r="Q29" s="45"/>
      <c r="R29" s="369"/>
      <c r="S29" s="370"/>
      <c r="T29" s="371"/>
      <c r="U29" s="394"/>
      <c r="V29" s="45"/>
      <c r="W29" s="153">
        <f t="shared" si="3"/>
        <v>0</v>
      </c>
      <c r="X29" s="153">
        <f t="shared" si="4"/>
        <v>0</v>
      </c>
      <c r="Y29" s="153">
        <f t="shared" si="5"/>
        <v>0</v>
      </c>
      <c r="Z29" s="153">
        <f t="shared" si="6"/>
        <v>0</v>
      </c>
      <c r="AA29" s="153">
        <f t="shared" si="7"/>
        <v>0</v>
      </c>
    </row>
    <row r="30" spans="2:27" ht="15.75" x14ac:dyDescent="0.25">
      <c r="B30" s="138"/>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8"/>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8"/>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(+U28-U19-U22-U21-U18)*0.1924</f>
        <v>0</v>
      </c>
      <c r="V32" s="43"/>
      <c r="W32" s="153">
        <f t="shared" si="3"/>
        <v>0</v>
      </c>
      <c r="X32" s="153">
        <f t="shared" si="4"/>
        <v>0</v>
      </c>
      <c r="Y32" s="153">
        <f t="shared" si="5"/>
        <v>0</v>
      </c>
      <c r="Z32" s="153">
        <f t="shared" si="6"/>
        <v>0</v>
      </c>
      <c r="AA32" s="153">
        <f t="shared" si="7"/>
        <v>0</v>
      </c>
    </row>
    <row r="33" spans="2:27" ht="15.75" x14ac:dyDescent="0.25">
      <c r="B33" s="138"/>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8"/>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8"/>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8"/>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8"/>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8"/>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8"/>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8"/>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8"/>
      <c r="C41" s="133"/>
      <c r="D41" s="134"/>
      <c r="E41" s="134"/>
      <c r="F41" s="135"/>
      <c r="G41" s="134"/>
      <c r="H41" s="136"/>
      <c r="I41" s="90">
        <f t="shared" si="0"/>
        <v>0</v>
      </c>
      <c r="J41" s="139"/>
      <c r="K41" s="72">
        <f t="shared" si="8"/>
        <v>0</v>
      </c>
      <c r="L41" s="124"/>
      <c r="M41" s="72">
        <f t="shared" si="1"/>
        <v>0</v>
      </c>
      <c r="N41" s="125"/>
      <c r="O41" s="72">
        <f t="shared" si="2"/>
        <v>0</v>
      </c>
      <c r="P41" s="125"/>
      <c r="Q41" s="45"/>
      <c r="R41" s="366" t="s">
        <v>96</v>
      </c>
      <c r="S41" s="367"/>
      <c r="T41" s="368"/>
      <c r="U41" s="393">
        <f>SUM(U31:U39)</f>
        <v>0</v>
      </c>
      <c r="V41" s="43"/>
      <c r="W41" s="153">
        <f t="shared" si="3"/>
        <v>0</v>
      </c>
      <c r="X41" s="153">
        <f t="shared" si="4"/>
        <v>0</v>
      </c>
      <c r="Y41" s="153">
        <f t="shared" si="5"/>
        <v>0</v>
      </c>
      <c r="Z41" s="153">
        <f t="shared" si="6"/>
        <v>0</v>
      </c>
      <c r="AA41" s="153">
        <f t="shared" si="7"/>
        <v>0</v>
      </c>
    </row>
    <row r="42" spans="2:27" ht="15.75" x14ac:dyDescent="0.25">
      <c r="B42" s="138"/>
      <c r="C42" s="133"/>
      <c r="D42" s="134"/>
      <c r="E42" s="134"/>
      <c r="F42" s="135"/>
      <c r="G42" s="134"/>
      <c r="H42" s="136"/>
      <c r="I42" s="90">
        <f t="shared" si="0"/>
        <v>0</v>
      </c>
      <c r="J42" s="139"/>
      <c r="K42" s="72">
        <f t="shared" si="8"/>
        <v>0</v>
      </c>
      <c r="L42" s="124"/>
      <c r="M42" s="72">
        <f t="shared" si="1"/>
        <v>0</v>
      </c>
      <c r="N42" s="125"/>
      <c r="O42" s="72">
        <f t="shared" si="2"/>
        <v>0</v>
      </c>
      <c r="P42" s="125"/>
      <c r="Q42" s="45"/>
      <c r="R42" s="369"/>
      <c r="S42" s="370"/>
      <c r="T42" s="371"/>
      <c r="U42" s="394"/>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58" t="s">
        <v>34</v>
      </c>
      <c r="S43" s="359"/>
      <c r="T43" s="359"/>
      <c r="U43" s="372">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60"/>
      <c r="S44" s="361"/>
      <c r="T44" s="361"/>
      <c r="U44" s="373"/>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62"/>
      <c r="S45" s="363"/>
      <c r="T45" s="363"/>
      <c r="U45" s="374"/>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375"/>
      <c r="S47" s="376"/>
      <c r="T47" s="377"/>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378" t="s">
        <v>30</v>
      </c>
      <c r="S48" s="379"/>
      <c r="T48" s="380"/>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381" t="s">
        <v>307</v>
      </c>
      <c r="S49" s="382"/>
      <c r="T49" s="383"/>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381"/>
      <c r="S50" s="382"/>
      <c r="T50" s="383"/>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84"/>
      <c r="S51" s="385"/>
      <c r="T51" s="386"/>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si="3"/>
        <v>0</v>
      </c>
      <c r="X77" s="153">
        <f t="shared" si="4"/>
        <v>0</v>
      </c>
      <c r="Y77" s="153">
        <f t="shared" si="5"/>
        <v>0</v>
      </c>
      <c r="Z77" s="153">
        <f t="shared" si="6"/>
        <v>0</v>
      </c>
      <c r="AA77" s="153">
        <f t="shared" si="7"/>
        <v>0</v>
      </c>
    </row>
    <row r="78" spans="2:27" x14ac:dyDescent="0.2">
      <c r="B78" s="132"/>
      <c r="C78" s="133"/>
      <c r="D78" s="134"/>
      <c r="E78" s="134"/>
      <c r="F78" s="135"/>
      <c r="G78" s="134"/>
      <c r="H78" s="136"/>
      <c r="I78" s="90">
        <f t="shared" ref="I78:I88" si="14">H78/2088</f>
        <v>0</v>
      </c>
      <c r="J78" s="139"/>
      <c r="K78" s="72">
        <f t="shared" si="8"/>
        <v>0</v>
      </c>
      <c r="L78" s="124"/>
      <c r="M78" s="72">
        <f t="shared" si="1"/>
        <v>0</v>
      </c>
      <c r="N78" s="125"/>
      <c r="O78" s="72">
        <f t="shared" ref="O78:O88" si="15">ROUND(N78*((J78-8)/80),0)</f>
        <v>0</v>
      </c>
      <c r="P78" s="125"/>
      <c r="Q78" s="43"/>
      <c r="U78" s="22"/>
      <c r="V78" s="43"/>
      <c r="W78" s="153">
        <f t="shared" si="3"/>
        <v>0</v>
      </c>
      <c r="X78" s="153">
        <f t="shared" si="4"/>
        <v>0</v>
      </c>
      <c r="Y78" s="153">
        <f t="shared" si="5"/>
        <v>0</v>
      </c>
      <c r="Z78" s="153">
        <f t="shared" si="6"/>
        <v>0</v>
      </c>
      <c r="AA78" s="153">
        <f t="shared" si="7"/>
        <v>0</v>
      </c>
    </row>
    <row r="79" spans="2:27" x14ac:dyDescent="0.2">
      <c r="B79" s="132"/>
      <c r="C79" s="133"/>
      <c r="D79" s="134"/>
      <c r="E79" s="134"/>
      <c r="F79" s="135"/>
      <c r="G79" s="134"/>
      <c r="H79" s="136"/>
      <c r="I79" s="90">
        <f t="shared" si="14"/>
        <v>0</v>
      </c>
      <c r="J79" s="139"/>
      <c r="K79" s="72">
        <f t="shared" si="8"/>
        <v>0</v>
      </c>
      <c r="L79" s="124"/>
      <c r="M79" s="72">
        <f t="shared" si="1"/>
        <v>0</v>
      </c>
      <c r="N79" s="125"/>
      <c r="O79" s="72">
        <f t="shared" si="15"/>
        <v>0</v>
      </c>
      <c r="P79" s="125"/>
      <c r="Q79" s="43"/>
      <c r="U79" s="22"/>
      <c r="V79" s="43"/>
      <c r="W79" s="153">
        <f t="shared" si="3"/>
        <v>0</v>
      </c>
      <c r="X79" s="153">
        <f t="shared" si="4"/>
        <v>0</v>
      </c>
      <c r="Y79" s="153">
        <f t="shared" si="5"/>
        <v>0</v>
      </c>
      <c r="Z79" s="153">
        <f t="shared" si="6"/>
        <v>0</v>
      </c>
      <c r="AA79" s="153">
        <f t="shared" si="7"/>
        <v>0</v>
      </c>
    </row>
    <row r="80" spans="2:27" x14ac:dyDescent="0.2">
      <c r="B80" s="132"/>
      <c r="C80" s="133"/>
      <c r="D80" s="134"/>
      <c r="E80" s="134"/>
      <c r="F80" s="135"/>
      <c r="G80" s="134"/>
      <c r="H80" s="136"/>
      <c r="I80" s="90">
        <f t="shared" si="14"/>
        <v>0</v>
      </c>
      <c r="J80" s="139"/>
      <c r="K80" s="72">
        <f t="shared" si="8"/>
        <v>0</v>
      </c>
      <c r="L80" s="124"/>
      <c r="M80" s="72">
        <f t="shared" si="1"/>
        <v>0</v>
      </c>
      <c r="N80" s="125"/>
      <c r="O80" s="72">
        <f t="shared" si="15"/>
        <v>0</v>
      </c>
      <c r="P80" s="125"/>
      <c r="Q80" s="43"/>
      <c r="U80" s="22"/>
      <c r="V80" s="43"/>
      <c r="W80" s="153">
        <f t="shared" si="3"/>
        <v>0</v>
      </c>
      <c r="X80" s="153">
        <f t="shared" si="4"/>
        <v>0</v>
      </c>
      <c r="Y80" s="153">
        <f t="shared" si="5"/>
        <v>0</v>
      </c>
      <c r="Z80" s="153">
        <f t="shared" si="6"/>
        <v>0</v>
      </c>
      <c r="AA80" s="153">
        <f t="shared" si="7"/>
        <v>0</v>
      </c>
    </row>
    <row r="81" spans="2:27" x14ac:dyDescent="0.2">
      <c r="B81" s="132"/>
      <c r="C81" s="133"/>
      <c r="D81" s="134"/>
      <c r="E81" s="134"/>
      <c r="F81" s="135"/>
      <c r="G81" s="134"/>
      <c r="H81" s="136"/>
      <c r="I81" s="90">
        <f t="shared" si="14"/>
        <v>0</v>
      </c>
      <c r="J81" s="139"/>
      <c r="K81" s="72">
        <f t="shared" si="8"/>
        <v>0</v>
      </c>
      <c r="L81" s="124"/>
      <c r="M81" s="72">
        <f t="shared" si="1"/>
        <v>0</v>
      </c>
      <c r="N81" s="125"/>
      <c r="O81" s="72">
        <f t="shared" si="15"/>
        <v>0</v>
      </c>
      <c r="P81" s="125"/>
      <c r="Q81" s="43"/>
      <c r="U81" s="22"/>
      <c r="V81" s="43"/>
      <c r="W81" s="153">
        <f t="shared" ref="W81:W88" si="16">IF(D81="Exempt",K81,0)</f>
        <v>0</v>
      </c>
      <c r="X81" s="153">
        <f t="shared" ref="X81:X88" si="17">IF(D81="Term",K81,0)</f>
        <v>0</v>
      </c>
      <c r="Y81" s="153">
        <f t="shared" ref="Y81:Y88" si="18">IF(D81="Perm F/T",K81,0)</f>
        <v>0</v>
      </c>
      <c r="Z81" s="153">
        <f t="shared" ref="Z81:Z88" si="19">IF(D81="Perm P/T",K81,0)</f>
        <v>0</v>
      </c>
      <c r="AA81" s="153">
        <f t="shared" ref="AA81:AA88" si="20">IF(D81="Temp",K81,0)</f>
        <v>0</v>
      </c>
    </row>
    <row r="82" spans="2:27" x14ac:dyDescent="0.2">
      <c r="B82" s="132"/>
      <c r="C82" s="133"/>
      <c r="D82" s="134"/>
      <c r="E82" s="134"/>
      <c r="F82" s="135"/>
      <c r="G82" s="134"/>
      <c r="H82" s="136"/>
      <c r="I82" s="90">
        <f t="shared" si="14"/>
        <v>0</v>
      </c>
      <c r="J82" s="139"/>
      <c r="K82" s="72">
        <f t="shared" si="8"/>
        <v>0</v>
      </c>
      <c r="L82" s="124"/>
      <c r="M82" s="72">
        <f t="shared" si="1"/>
        <v>0</v>
      </c>
      <c r="N82" s="125"/>
      <c r="O82" s="72">
        <f t="shared" si="15"/>
        <v>0</v>
      </c>
      <c r="P82" s="125"/>
      <c r="Q82" s="43"/>
      <c r="U82" s="22"/>
      <c r="V82" s="43"/>
      <c r="W82" s="153">
        <f t="shared" si="16"/>
        <v>0</v>
      </c>
      <c r="X82" s="153">
        <f t="shared" si="17"/>
        <v>0</v>
      </c>
      <c r="Y82" s="153">
        <f t="shared" si="18"/>
        <v>0</v>
      </c>
      <c r="Z82" s="153">
        <f t="shared" si="19"/>
        <v>0</v>
      </c>
      <c r="AA82" s="153">
        <f t="shared" si="20"/>
        <v>0</v>
      </c>
    </row>
    <row r="83" spans="2:27" x14ac:dyDescent="0.2">
      <c r="B83" s="132"/>
      <c r="C83" s="133"/>
      <c r="D83" s="134"/>
      <c r="E83" s="134"/>
      <c r="F83" s="135"/>
      <c r="G83" s="134"/>
      <c r="H83" s="136"/>
      <c r="I83" s="90">
        <f t="shared" si="14"/>
        <v>0</v>
      </c>
      <c r="J83" s="139"/>
      <c r="K83" s="72">
        <f t="shared" si="8"/>
        <v>0</v>
      </c>
      <c r="L83" s="124"/>
      <c r="M83" s="72">
        <f t="shared" si="1"/>
        <v>0</v>
      </c>
      <c r="N83" s="125"/>
      <c r="O83" s="72">
        <f t="shared" si="15"/>
        <v>0</v>
      </c>
      <c r="P83" s="125"/>
      <c r="Q83" s="43"/>
      <c r="R83" s="44"/>
      <c r="S83" s="43"/>
      <c r="T83" s="43"/>
      <c r="U83" s="22"/>
      <c r="V83" s="43"/>
      <c r="W83" s="153">
        <f t="shared" si="16"/>
        <v>0</v>
      </c>
      <c r="X83" s="153">
        <f t="shared" si="17"/>
        <v>0</v>
      </c>
      <c r="Y83" s="153">
        <f t="shared" si="18"/>
        <v>0</v>
      </c>
      <c r="Z83" s="153">
        <f t="shared" si="19"/>
        <v>0</v>
      </c>
      <c r="AA83" s="153">
        <f t="shared" si="20"/>
        <v>0</v>
      </c>
    </row>
    <row r="84" spans="2:27" x14ac:dyDescent="0.2">
      <c r="B84" s="132"/>
      <c r="C84" s="133"/>
      <c r="D84" s="134"/>
      <c r="E84" s="134"/>
      <c r="F84" s="135"/>
      <c r="G84" s="134"/>
      <c r="H84" s="136"/>
      <c r="I84" s="90">
        <f t="shared" si="14"/>
        <v>0</v>
      </c>
      <c r="J84" s="139"/>
      <c r="K84" s="72">
        <f t="shared" si="8"/>
        <v>0</v>
      </c>
      <c r="L84" s="124"/>
      <c r="M84" s="72">
        <f t="shared" si="1"/>
        <v>0</v>
      </c>
      <c r="N84" s="125"/>
      <c r="O84" s="72">
        <f t="shared" si="15"/>
        <v>0</v>
      </c>
      <c r="P84" s="125"/>
      <c r="Q84" s="43"/>
      <c r="R84" s="44"/>
      <c r="S84" s="43"/>
      <c r="T84" s="43"/>
      <c r="U84" s="22"/>
      <c r="V84" s="43"/>
      <c r="W84" s="153">
        <f t="shared" si="16"/>
        <v>0</v>
      </c>
      <c r="X84" s="153">
        <f t="shared" si="17"/>
        <v>0</v>
      </c>
      <c r="Y84" s="153">
        <f t="shared" si="18"/>
        <v>0</v>
      </c>
      <c r="Z84" s="153">
        <f t="shared" si="19"/>
        <v>0</v>
      </c>
      <c r="AA84" s="153">
        <f t="shared" si="20"/>
        <v>0</v>
      </c>
    </row>
    <row r="85" spans="2:27" x14ac:dyDescent="0.2">
      <c r="B85" s="132"/>
      <c r="C85" s="133"/>
      <c r="D85" s="134"/>
      <c r="E85" s="134"/>
      <c r="F85" s="135"/>
      <c r="G85" s="134"/>
      <c r="H85" s="136"/>
      <c r="I85" s="90">
        <f t="shared" si="14"/>
        <v>0</v>
      </c>
      <c r="J85" s="139"/>
      <c r="K85" s="72">
        <f t="shared" si="8"/>
        <v>0</v>
      </c>
      <c r="L85" s="124"/>
      <c r="M85" s="72">
        <f t="shared" si="1"/>
        <v>0</v>
      </c>
      <c r="N85" s="125"/>
      <c r="O85" s="72">
        <f t="shared" si="15"/>
        <v>0</v>
      </c>
      <c r="P85" s="125"/>
      <c r="Q85" s="43"/>
      <c r="R85" s="44"/>
      <c r="S85" s="43"/>
      <c r="T85" s="43"/>
      <c r="U85" s="22"/>
      <c r="V85" s="43"/>
      <c r="W85" s="153">
        <f t="shared" si="16"/>
        <v>0</v>
      </c>
      <c r="X85" s="153">
        <f t="shared" si="17"/>
        <v>0</v>
      </c>
      <c r="Y85" s="153">
        <f t="shared" si="18"/>
        <v>0</v>
      </c>
      <c r="Z85" s="153">
        <f t="shared" si="19"/>
        <v>0</v>
      </c>
      <c r="AA85" s="153">
        <f t="shared" si="20"/>
        <v>0</v>
      </c>
    </row>
    <row r="86" spans="2:27" x14ac:dyDescent="0.2">
      <c r="B86" s="132"/>
      <c r="C86" s="133"/>
      <c r="D86" s="134"/>
      <c r="E86" s="134"/>
      <c r="F86" s="135"/>
      <c r="G86" s="134"/>
      <c r="H86" s="136"/>
      <c r="I86" s="90">
        <f t="shared" si="14"/>
        <v>0</v>
      </c>
      <c r="J86" s="139"/>
      <c r="K86" s="72">
        <f t="shared" si="8"/>
        <v>0</v>
      </c>
      <c r="L86" s="124"/>
      <c r="M86" s="72">
        <f t="shared" si="1"/>
        <v>0</v>
      </c>
      <c r="N86" s="125"/>
      <c r="O86" s="72">
        <f t="shared" si="15"/>
        <v>0</v>
      </c>
      <c r="P86" s="125"/>
      <c r="Q86" s="43"/>
      <c r="R86" s="44"/>
      <c r="S86" s="43"/>
      <c r="T86" s="43"/>
      <c r="U86" s="22"/>
      <c r="V86" s="43"/>
      <c r="W86" s="153">
        <f t="shared" si="16"/>
        <v>0</v>
      </c>
      <c r="X86" s="153">
        <f t="shared" si="17"/>
        <v>0</v>
      </c>
      <c r="Y86" s="153">
        <f t="shared" si="18"/>
        <v>0</v>
      </c>
      <c r="Z86" s="153">
        <f t="shared" si="19"/>
        <v>0</v>
      </c>
      <c r="AA86" s="153">
        <f t="shared" si="20"/>
        <v>0</v>
      </c>
    </row>
    <row r="87" spans="2:27" x14ac:dyDescent="0.2">
      <c r="B87" s="132"/>
      <c r="C87" s="133"/>
      <c r="D87" s="134"/>
      <c r="E87" s="134"/>
      <c r="F87" s="135"/>
      <c r="G87" s="134"/>
      <c r="H87" s="136"/>
      <c r="I87" s="90">
        <f t="shared" si="14"/>
        <v>0</v>
      </c>
      <c r="J87" s="139"/>
      <c r="K87" s="72">
        <f t="shared" si="8"/>
        <v>0</v>
      </c>
      <c r="L87" s="124"/>
      <c r="M87" s="72">
        <f t="shared" si="1"/>
        <v>0</v>
      </c>
      <c r="N87" s="125"/>
      <c r="O87" s="72">
        <f t="shared" si="15"/>
        <v>0</v>
      </c>
      <c r="P87" s="125"/>
      <c r="Q87" s="43"/>
      <c r="R87" s="44"/>
      <c r="S87" s="43"/>
      <c r="T87" s="43"/>
      <c r="U87" s="22"/>
      <c r="V87" s="43"/>
      <c r="W87" s="153">
        <f t="shared" si="16"/>
        <v>0</v>
      </c>
      <c r="X87" s="153">
        <f t="shared" si="17"/>
        <v>0</v>
      </c>
      <c r="Y87" s="153">
        <f t="shared" si="18"/>
        <v>0</v>
      </c>
      <c r="Z87" s="153">
        <f t="shared" si="19"/>
        <v>0</v>
      </c>
      <c r="AA87" s="153">
        <f t="shared" si="20"/>
        <v>0</v>
      </c>
    </row>
    <row r="88" spans="2:27" x14ac:dyDescent="0.2">
      <c r="B88" s="132"/>
      <c r="C88" s="133"/>
      <c r="D88" s="134"/>
      <c r="E88" s="134"/>
      <c r="F88" s="135"/>
      <c r="G88" s="134"/>
      <c r="H88" s="136"/>
      <c r="I88" s="90">
        <f t="shared" si="14"/>
        <v>0</v>
      </c>
      <c r="J88" s="139"/>
      <c r="K88" s="72">
        <f t="shared" si="8"/>
        <v>0</v>
      </c>
      <c r="L88" s="124"/>
      <c r="M88" s="72">
        <f t="shared" si="1"/>
        <v>0</v>
      </c>
      <c r="N88" s="125"/>
      <c r="O88" s="72">
        <f t="shared" si="15"/>
        <v>0</v>
      </c>
      <c r="P88" s="125"/>
      <c r="Q88" s="43"/>
      <c r="R88" s="44"/>
      <c r="S88" s="43"/>
      <c r="T88" s="43"/>
      <c r="U88" s="22"/>
      <c r="V88" s="43"/>
      <c r="W88" s="153">
        <f t="shared" si="16"/>
        <v>0</v>
      </c>
      <c r="X88" s="153">
        <f t="shared" si="17"/>
        <v>0</v>
      </c>
      <c r="Y88" s="153">
        <f t="shared" si="18"/>
        <v>0</v>
      </c>
      <c r="Z88" s="153">
        <f t="shared" si="19"/>
        <v>0</v>
      </c>
      <c r="AA88" s="153">
        <f t="shared" si="20"/>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f>SUM(H12:H89)</f>
        <v>0</v>
      </c>
      <c r="I90" s="64"/>
      <c r="J90" s="65"/>
      <c r="K90" s="78">
        <f>SUM(K12:K89)</f>
        <v>0</v>
      </c>
      <c r="L90" s="78"/>
      <c r="M90" s="78">
        <f>SUM(M12:M89)</f>
        <v>0</v>
      </c>
      <c r="N90" s="78">
        <f t="shared" ref="N90:O90" si="21">SUM(N12:N89)</f>
        <v>0</v>
      </c>
      <c r="O90" s="78">
        <f t="shared" si="21"/>
        <v>0</v>
      </c>
      <c r="P90" s="78">
        <f>SUM(P11:P89)</f>
        <v>0</v>
      </c>
      <c r="Q90" s="43"/>
      <c r="R90" s="44"/>
      <c r="S90" s="43"/>
      <c r="T90" s="43"/>
      <c r="U90" s="22"/>
      <c r="V90" s="43"/>
      <c r="W90" s="153">
        <f>SUM(W12:W89)</f>
        <v>0</v>
      </c>
      <c r="X90" s="153">
        <f>SUM(X12:X89)</f>
        <v>0</v>
      </c>
      <c r="Y90" s="153">
        <f>SUM(Y12:Y89)</f>
        <v>0</v>
      </c>
      <c r="Z90" s="153">
        <f>SUM(Z12:Z89)</f>
        <v>0</v>
      </c>
      <c r="AA90" s="153">
        <f>SUM(AA12:AA89)</f>
        <v>0</v>
      </c>
    </row>
    <row r="91" spans="2:27" ht="16.5" thickTop="1" x14ac:dyDescent="0.25">
      <c r="B91" s="43"/>
      <c r="C91" s="44"/>
      <c r="D91" s="43"/>
      <c r="E91" s="44"/>
      <c r="F91" s="43"/>
      <c r="G91" s="43"/>
      <c r="H91" s="98"/>
      <c r="I91" s="43"/>
      <c r="J91" s="44"/>
      <c r="K91" s="43"/>
      <c r="L91" s="38"/>
      <c r="M91" s="43"/>
      <c r="N91" s="43"/>
      <c r="O91" s="43"/>
      <c r="P91" s="43"/>
      <c r="Q91" s="43"/>
      <c r="R91" s="44"/>
      <c r="S91" s="45"/>
      <c r="T91" s="45"/>
      <c r="U91" s="16"/>
      <c r="V91" s="43"/>
    </row>
    <row r="93" spans="2:27" x14ac:dyDescent="0.2">
      <c r="B93" s="142" t="s">
        <v>29</v>
      </c>
      <c r="C93" s="387"/>
      <c r="D93" s="387"/>
      <c r="E93" s="387"/>
      <c r="F93" s="387"/>
      <c r="G93" s="387"/>
      <c r="H93" s="387"/>
      <c r="I93" s="387"/>
      <c r="J93" s="387"/>
      <c r="K93" s="387"/>
      <c r="L93" s="387"/>
      <c r="M93" s="387"/>
      <c r="N93" s="387"/>
      <c r="O93" s="387"/>
      <c r="P93" s="387"/>
      <c r="Q93" s="387"/>
      <c r="R93" s="387"/>
      <c r="S93" s="387"/>
      <c r="T93" s="388"/>
    </row>
    <row r="94" spans="2:27" ht="15.75" x14ac:dyDescent="0.25">
      <c r="B94" s="143"/>
      <c r="C94" s="389"/>
      <c r="D94" s="389"/>
      <c r="E94" s="389"/>
      <c r="F94" s="389"/>
      <c r="G94" s="389"/>
      <c r="H94" s="389"/>
      <c r="I94" s="389"/>
      <c r="J94" s="389"/>
      <c r="K94" s="389"/>
      <c r="L94" s="389"/>
      <c r="M94" s="389"/>
      <c r="N94" s="389"/>
      <c r="O94" s="389"/>
      <c r="P94" s="389"/>
      <c r="Q94" s="389"/>
      <c r="R94" s="389"/>
      <c r="S94" s="389"/>
      <c r="T94" s="390"/>
    </row>
    <row r="95" spans="2:27" ht="15.75" x14ac:dyDescent="0.25">
      <c r="B95" s="144"/>
      <c r="C95" s="389"/>
      <c r="D95" s="389"/>
      <c r="E95" s="389"/>
      <c r="F95" s="389"/>
      <c r="G95" s="389"/>
      <c r="H95" s="389"/>
      <c r="I95" s="389"/>
      <c r="J95" s="389"/>
      <c r="K95" s="389"/>
      <c r="L95" s="389"/>
      <c r="M95" s="389"/>
      <c r="N95" s="389"/>
      <c r="O95" s="389"/>
      <c r="P95" s="389"/>
      <c r="Q95" s="389"/>
      <c r="R95" s="389"/>
      <c r="S95" s="389"/>
      <c r="T95" s="390"/>
    </row>
    <row r="96" spans="2:27" ht="15.75" x14ac:dyDescent="0.25">
      <c r="B96" s="144"/>
      <c r="C96" s="389"/>
      <c r="D96" s="389"/>
      <c r="E96" s="389"/>
      <c r="F96" s="389"/>
      <c r="G96" s="389"/>
      <c r="H96" s="389"/>
      <c r="I96" s="389"/>
      <c r="J96" s="389"/>
      <c r="K96" s="389"/>
      <c r="L96" s="389"/>
      <c r="M96" s="389"/>
      <c r="N96" s="389"/>
      <c r="O96" s="389"/>
      <c r="P96" s="389"/>
      <c r="Q96" s="389"/>
      <c r="R96" s="389"/>
      <c r="S96" s="389"/>
      <c r="T96" s="390"/>
    </row>
    <row r="97" spans="2:20" x14ac:dyDescent="0.2">
      <c r="B97" s="63"/>
      <c r="C97" s="391"/>
      <c r="D97" s="391"/>
      <c r="E97" s="391"/>
      <c r="F97" s="391"/>
      <c r="G97" s="391"/>
      <c r="H97" s="391"/>
      <c r="I97" s="391"/>
      <c r="J97" s="391"/>
      <c r="K97" s="391"/>
      <c r="L97" s="391"/>
      <c r="M97" s="391"/>
      <c r="N97" s="391"/>
      <c r="O97" s="391"/>
      <c r="P97" s="391"/>
      <c r="Q97" s="391"/>
      <c r="R97" s="391"/>
      <c r="S97" s="391"/>
      <c r="T97" s="392"/>
    </row>
    <row r="99" spans="2:20" ht="15.75" x14ac:dyDescent="0.25">
      <c r="B99" s="149" t="s">
        <v>112</v>
      </c>
      <c r="C99" s="280" t="str">
        <f>Cover!D22</f>
        <v>Full Name</v>
      </c>
      <c r="D99" s="280"/>
      <c r="E99" s="280"/>
      <c r="F99" s="356"/>
    </row>
    <row r="100" spans="2:20" ht="16.149999999999999" customHeight="1" x14ac:dyDescent="0.2">
      <c r="B100" s="150" t="s">
        <v>111</v>
      </c>
      <c r="C100" s="302" t="str">
        <f>Cover!D23</f>
        <v>xxx-xxx-xxxx</v>
      </c>
      <c r="D100" s="302"/>
      <c r="E100" s="302"/>
      <c r="F100" s="303"/>
    </row>
    <row r="101" spans="2:20" ht="15.75" x14ac:dyDescent="0.25">
      <c r="B101" s="151" t="s">
        <v>113</v>
      </c>
      <c r="C101" s="282">
        <f ca="1">Cover!D24</f>
        <v>46182.581871759263</v>
      </c>
      <c r="D101" s="282"/>
      <c r="E101" s="282"/>
      <c r="F101" s="357"/>
    </row>
  </sheetData>
  <mergeCells count="48">
    <mergeCell ref="B2:T2"/>
    <mergeCell ref="B3:T3"/>
    <mergeCell ref="B4:T4"/>
    <mergeCell ref="B5:T5"/>
    <mergeCell ref="R7:U7"/>
    <mergeCell ref="B8:B10"/>
    <mergeCell ref="C8:C10"/>
    <mergeCell ref="D8:D10"/>
    <mergeCell ref="E8:E10"/>
    <mergeCell ref="F8:F10"/>
    <mergeCell ref="G8:G10"/>
    <mergeCell ref="H8:H10"/>
    <mergeCell ref="I8:I10"/>
    <mergeCell ref="J8:J9"/>
    <mergeCell ref="K8:K9"/>
    <mergeCell ref="L8:L10"/>
    <mergeCell ref="M8:M10"/>
    <mergeCell ref="P8:P10"/>
    <mergeCell ref="R8:U9"/>
    <mergeCell ref="R10:U10"/>
    <mergeCell ref="N8:N10"/>
    <mergeCell ref="O8:O10"/>
    <mergeCell ref="R11:R12"/>
    <mergeCell ref="S11:T12"/>
    <mergeCell ref="U11:U12"/>
    <mergeCell ref="S14:T14"/>
    <mergeCell ref="S15:T15"/>
    <mergeCell ref="U28:U29"/>
    <mergeCell ref="R41:T42"/>
    <mergeCell ref="U41:U42"/>
    <mergeCell ref="S16:T16"/>
    <mergeCell ref="S17:T17"/>
    <mergeCell ref="S18:T18"/>
    <mergeCell ref="S19:T19"/>
    <mergeCell ref="S20:T20"/>
    <mergeCell ref="S21:T21"/>
    <mergeCell ref="U43:U45"/>
    <mergeCell ref="R47:T47"/>
    <mergeCell ref="R48:T48"/>
    <mergeCell ref="R49:T51"/>
    <mergeCell ref="C93:T97"/>
    <mergeCell ref="C99:F99"/>
    <mergeCell ref="C100:F100"/>
    <mergeCell ref="C101:F101"/>
    <mergeCell ref="R43:T45"/>
    <mergeCell ref="S22:T22"/>
    <mergeCell ref="S23:T23"/>
    <mergeCell ref="R28:T29"/>
  </mergeCells>
  <dataValidations count="1">
    <dataValidation type="list" allowBlank="1" showInputMessage="1" showErrorMessage="1" sqref="D12:D88" xr:uid="{00000000-0002-0000-07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19">
    <pageSetUpPr fitToPage="1"/>
  </sheetPr>
  <dimension ref="A2:P200"/>
  <sheetViews>
    <sheetView showGridLines="0" zoomScale="75" zoomScaleNormal="75" workbookViewId="0">
      <pane xSplit="4" ySplit="1" topLeftCell="E2" activePane="bottomRight" state="frozen"/>
      <selection pane="topRight" activeCell="E1" sqref="E1"/>
      <selection pane="bottomLeft" activeCell="A13" sqref="A13"/>
      <selection pane="bottomRight" activeCell="C183" sqref="C183"/>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0" t="s">
        <v>245</v>
      </c>
      <c r="D2" s="8"/>
      <c r="E2" s="267" t="str">
        <f>+Cover!B6</f>
        <v>Business Unit Number and Agency Name</v>
      </c>
      <c r="F2" s="267"/>
      <c r="G2" s="267"/>
      <c r="H2" s="267"/>
      <c r="I2" s="267"/>
      <c r="J2" s="267"/>
      <c r="K2" s="267"/>
      <c r="L2" s="267"/>
      <c r="M2" s="267"/>
      <c r="N2" s="4">
        <f ca="1">NOW()</f>
        <v>46182.581871875002</v>
      </c>
      <c r="P2" s="100"/>
    </row>
    <row r="3" spans="2:16" ht="15.75" x14ac:dyDescent="0.25">
      <c r="D3" s="8"/>
      <c r="E3" s="267" t="str">
        <f>Cover!B20</f>
        <v>Based on NMS Budget Vs Actuals Report by Pcode dated MM/DD/YYYY</v>
      </c>
      <c r="F3" s="267"/>
      <c r="G3" s="267"/>
      <c r="H3" s="267"/>
      <c r="I3" s="267"/>
      <c r="J3" s="267"/>
      <c r="K3" s="267"/>
      <c r="L3" s="267"/>
      <c r="M3" s="267"/>
      <c r="N3" s="5">
        <f ca="1">NOW()</f>
        <v>46182.581871875002</v>
      </c>
      <c r="P3" s="100"/>
    </row>
    <row r="4" spans="2:16" ht="15.75" x14ac:dyDescent="0.25">
      <c r="D4" s="8"/>
      <c r="E4" s="268" t="str">
        <f>Cover!B7</f>
        <v>Pcode Number and Program Name</v>
      </c>
      <c r="F4" s="268"/>
      <c r="G4" s="268"/>
      <c r="H4" s="268"/>
      <c r="I4" s="268"/>
      <c r="J4" s="268"/>
      <c r="K4" s="268"/>
      <c r="L4" s="268"/>
      <c r="M4" s="268"/>
      <c r="P4" s="100"/>
    </row>
    <row r="5" spans="2:16" ht="15.75" x14ac:dyDescent="0.25">
      <c r="D5" s="8"/>
      <c r="E5" s="267" t="str">
        <f>Cover!B19</f>
        <v>FY27</v>
      </c>
      <c r="F5" s="267"/>
      <c r="G5" s="267"/>
      <c r="H5" s="267"/>
      <c r="I5" s="267"/>
      <c r="J5" s="267"/>
      <c r="K5" s="267"/>
      <c r="L5" s="267"/>
      <c r="M5" s="267"/>
      <c r="P5" s="100"/>
    </row>
    <row r="6" spans="2:16" ht="16.899999999999999" customHeight="1" thickBot="1" x14ac:dyDescent="0.25">
      <c r="K6" s="330" t="str">
        <f ca="1">CELL("filename")</f>
        <v>Q:\Simon\Projections\[FY27-Budget-Projections-Template 5.29.26.xlsx]Cover</v>
      </c>
      <c r="L6" s="330"/>
      <c r="M6" s="330"/>
      <c r="N6" s="330"/>
    </row>
    <row r="7" spans="2:16" ht="16.5" thickBot="1" x14ac:dyDescent="0.3">
      <c r="D7" s="8"/>
      <c r="E7" s="54" t="s">
        <v>1</v>
      </c>
      <c r="F7" s="55" t="s">
        <v>2</v>
      </c>
      <c r="G7" s="55" t="s">
        <v>3</v>
      </c>
      <c r="H7" s="55" t="s">
        <v>4</v>
      </c>
      <c r="I7" s="55" t="s">
        <v>5</v>
      </c>
      <c r="J7" s="55" t="s">
        <v>6</v>
      </c>
      <c r="K7" s="55" t="s">
        <v>7</v>
      </c>
      <c r="L7" s="55" t="s">
        <v>8</v>
      </c>
      <c r="M7" s="55" t="s">
        <v>9</v>
      </c>
      <c r="N7" s="56" t="s">
        <v>35</v>
      </c>
      <c r="P7" s="100"/>
    </row>
    <row r="8" spans="2: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2:16" ht="15.6" customHeight="1" x14ac:dyDescent="0.2">
      <c r="B9" s="300" t="s">
        <v>88</v>
      </c>
      <c r="C9" s="336"/>
      <c r="D9" s="328" t="s">
        <v>87</v>
      </c>
      <c r="E9" s="275" t="s">
        <v>80</v>
      </c>
      <c r="F9" s="275" t="s">
        <v>81</v>
      </c>
      <c r="G9" s="275" t="s">
        <v>82</v>
      </c>
      <c r="H9" s="275" t="s">
        <v>83</v>
      </c>
      <c r="I9" s="275" t="s">
        <v>89</v>
      </c>
      <c r="J9" s="275" t="s">
        <v>90</v>
      </c>
      <c r="K9" s="275" t="s">
        <v>84</v>
      </c>
      <c r="L9" s="275" t="s">
        <v>85</v>
      </c>
      <c r="M9" s="275" t="s">
        <v>105</v>
      </c>
      <c r="N9" s="304" t="s">
        <v>86</v>
      </c>
      <c r="P9" s="100"/>
    </row>
    <row r="10" spans="2:16" ht="16.149999999999999" customHeight="1" x14ac:dyDescent="0.2">
      <c r="B10" s="271"/>
      <c r="C10" s="337"/>
      <c r="D10" s="329"/>
      <c r="E10" s="276"/>
      <c r="F10" s="276"/>
      <c r="G10" s="276"/>
      <c r="H10" s="276"/>
      <c r="I10" s="276"/>
      <c r="J10" s="276"/>
      <c r="K10" s="276"/>
      <c r="L10" s="276"/>
      <c r="M10" s="276" t="s">
        <v>12</v>
      </c>
      <c r="N10" s="305"/>
    </row>
    <row r="11" spans="2:16" ht="16.149999999999999" customHeight="1" x14ac:dyDescent="0.2">
      <c r="B11" s="271"/>
      <c r="C11" s="337"/>
      <c r="D11" s="329"/>
      <c r="E11" s="276"/>
      <c r="F11" s="276"/>
      <c r="G11" s="276" t="s">
        <v>18</v>
      </c>
      <c r="H11" s="276" t="s">
        <v>14</v>
      </c>
      <c r="I11" s="276" t="s">
        <v>10</v>
      </c>
      <c r="J11" s="276" t="s">
        <v>11</v>
      </c>
      <c r="K11" s="276" t="s">
        <v>13</v>
      </c>
      <c r="L11" s="276" t="s">
        <v>63</v>
      </c>
      <c r="M11" s="276" t="s">
        <v>16</v>
      </c>
      <c r="N11" s="305" t="s">
        <v>17</v>
      </c>
      <c r="P11" s="100"/>
    </row>
    <row r="12" spans="2:16" ht="16.899999999999999" customHeight="1" x14ac:dyDescent="0.2">
      <c r="B12" s="271"/>
      <c r="C12" s="337"/>
      <c r="D12" s="329"/>
      <c r="E12" s="277"/>
      <c r="F12" s="277"/>
      <c r="G12" s="277" t="s">
        <v>61</v>
      </c>
      <c r="H12" s="277" t="s">
        <v>18</v>
      </c>
      <c r="I12" s="277" t="s">
        <v>15</v>
      </c>
      <c r="J12" s="277" t="str">
        <f>I12</f>
        <v>YR-TO-DATE</v>
      </c>
      <c r="K12" s="277" t="s">
        <v>62</v>
      </c>
      <c r="L12" s="277" t="s">
        <v>17</v>
      </c>
      <c r="M12" s="277" t="s">
        <v>79</v>
      </c>
      <c r="N12" s="306" t="s">
        <v>19</v>
      </c>
      <c r="P12" s="100"/>
    </row>
    <row r="13" spans="2:16" ht="15" customHeight="1" x14ac:dyDescent="0.2">
      <c r="B13" s="338"/>
      <c r="C13" s="339"/>
      <c r="D13" s="101"/>
      <c r="E13" s="102"/>
      <c r="F13" s="103"/>
      <c r="G13" s="103"/>
      <c r="H13" s="103"/>
      <c r="I13" s="103" t="s">
        <v>0</v>
      </c>
      <c r="J13" s="103"/>
      <c r="K13" s="103"/>
      <c r="L13" s="103"/>
      <c r="M13" s="103"/>
      <c r="N13" s="104"/>
      <c r="P13" s="100"/>
    </row>
    <row r="14" spans="2:16" ht="15.75" x14ac:dyDescent="0.25">
      <c r="B14" s="319" t="s">
        <v>139</v>
      </c>
      <c r="C14" s="320"/>
      <c r="D14" s="227">
        <v>520100</v>
      </c>
      <c r="E14" s="123"/>
      <c r="F14" s="124"/>
      <c r="G14" s="124"/>
      <c r="H14" s="74">
        <f>SUM(F14:G14)</f>
        <v>0</v>
      </c>
      <c r="I14" s="124"/>
      <c r="J14" s="124"/>
      <c r="K14" s="68">
        <f>I14+J14</f>
        <v>0</v>
      </c>
      <c r="L14" s="68">
        <f>+H14-K14</f>
        <v>0</v>
      </c>
      <c r="M14" s="74">
        <f>'Salary Projections Other Revenu'!U14</f>
        <v>0</v>
      </c>
      <c r="N14" s="69">
        <f>+L14-M14</f>
        <v>0</v>
      </c>
      <c r="O14" s="107"/>
      <c r="P14" s="100"/>
    </row>
    <row r="15" spans="2:16" ht="15.75" x14ac:dyDescent="0.25">
      <c r="B15" s="319" t="s">
        <v>44</v>
      </c>
      <c r="C15" s="320"/>
      <c r="D15" s="227">
        <v>520200</v>
      </c>
      <c r="E15" s="123"/>
      <c r="F15" s="124"/>
      <c r="G15" s="124"/>
      <c r="H15" s="74">
        <f t="shared" ref="H15:H31" si="0">SUM(F15:G15)</f>
        <v>0</v>
      </c>
      <c r="I15" s="124"/>
      <c r="J15" s="124"/>
      <c r="K15" s="68">
        <f t="shared" ref="K15:K31" si="1">I15+J15</f>
        <v>0</v>
      </c>
      <c r="L15" s="68">
        <f t="shared" ref="L15:L31" si="2">+H15-K15</f>
        <v>0</v>
      </c>
      <c r="M15" s="74">
        <f>'Salary Projections Other Revenu'!U15</f>
        <v>0</v>
      </c>
      <c r="N15" s="69">
        <f t="shared" ref="N15:N31" si="3">+L15-M15</f>
        <v>0</v>
      </c>
      <c r="O15" s="107"/>
      <c r="P15" s="100"/>
    </row>
    <row r="16" spans="2:16" ht="15.75" x14ac:dyDescent="0.25">
      <c r="B16" s="319" t="s">
        <v>140</v>
      </c>
      <c r="C16" s="320"/>
      <c r="D16" s="227">
        <v>520300</v>
      </c>
      <c r="E16" s="123"/>
      <c r="F16" s="124"/>
      <c r="G16" s="124"/>
      <c r="H16" s="74">
        <f t="shared" si="0"/>
        <v>0</v>
      </c>
      <c r="I16" s="124"/>
      <c r="J16" s="124"/>
      <c r="K16" s="68">
        <f t="shared" si="1"/>
        <v>0</v>
      </c>
      <c r="L16" s="68">
        <f t="shared" si="2"/>
        <v>0</v>
      </c>
      <c r="M16" s="74">
        <f>'Salary Projections Other Revenu'!U16</f>
        <v>0</v>
      </c>
      <c r="N16" s="69">
        <f t="shared" si="3"/>
        <v>0</v>
      </c>
      <c r="O16" s="107"/>
      <c r="P16" s="100"/>
    </row>
    <row r="17" spans="1:15" ht="15.75" x14ac:dyDescent="0.25">
      <c r="B17" s="319" t="s">
        <v>141</v>
      </c>
      <c r="C17" s="320"/>
      <c r="D17" s="227">
        <v>520400</v>
      </c>
      <c r="E17" s="123"/>
      <c r="F17" s="124"/>
      <c r="G17" s="124"/>
      <c r="H17" s="74">
        <f t="shared" si="0"/>
        <v>0</v>
      </c>
      <c r="I17" s="124"/>
      <c r="J17" s="124"/>
      <c r="K17" s="68">
        <f t="shared" si="1"/>
        <v>0</v>
      </c>
      <c r="L17" s="68">
        <f t="shared" si="2"/>
        <v>0</v>
      </c>
      <c r="M17" s="74">
        <f>'Salary Projections Other Revenu'!U17</f>
        <v>0</v>
      </c>
      <c r="N17" s="69">
        <f t="shared" si="3"/>
        <v>0</v>
      </c>
      <c r="O17" s="107"/>
    </row>
    <row r="18" spans="1:15" ht="15.75" x14ac:dyDescent="0.25">
      <c r="B18" s="319" t="s">
        <v>142</v>
      </c>
      <c r="C18" s="320"/>
      <c r="D18" s="227">
        <v>520500</v>
      </c>
      <c r="E18" s="123"/>
      <c r="F18" s="124"/>
      <c r="G18" s="124"/>
      <c r="H18" s="74">
        <f t="shared" si="0"/>
        <v>0</v>
      </c>
      <c r="I18" s="124"/>
      <c r="J18" s="124"/>
      <c r="K18" s="68">
        <f t="shared" si="1"/>
        <v>0</v>
      </c>
      <c r="L18" s="68">
        <f t="shared" si="2"/>
        <v>0</v>
      </c>
      <c r="M18" s="74">
        <f>'Salary Projections Other Revenu'!U18</f>
        <v>0</v>
      </c>
      <c r="N18" s="69">
        <f t="shared" si="3"/>
        <v>0</v>
      </c>
      <c r="O18" s="107"/>
    </row>
    <row r="19" spans="1:15" ht="15.75" x14ac:dyDescent="0.25">
      <c r="B19" s="319" t="s">
        <v>143</v>
      </c>
      <c r="C19" s="320"/>
      <c r="D19" s="227">
        <v>520600</v>
      </c>
      <c r="E19" s="123"/>
      <c r="F19" s="124"/>
      <c r="G19" s="124"/>
      <c r="H19" s="74">
        <f t="shared" si="0"/>
        <v>0</v>
      </c>
      <c r="I19" s="124"/>
      <c r="J19" s="124"/>
      <c r="K19" s="68">
        <f t="shared" si="1"/>
        <v>0</v>
      </c>
      <c r="L19" s="68">
        <f t="shared" si="2"/>
        <v>0</v>
      </c>
      <c r="M19" s="74">
        <f>'Salary Projections Other Revenu'!U19</f>
        <v>0</v>
      </c>
      <c r="N19" s="69">
        <f t="shared" si="3"/>
        <v>0</v>
      </c>
      <c r="O19" s="107"/>
    </row>
    <row r="20" spans="1:15" ht="15.75" x14ac:dyDescent="0.25">
      <c r="B20" s="319" t="s">
        <v>144</v>
      </c>
      <c r="C20" s="320"/>
      <c r="D20" s="227">
        <v>520700</v>
      </c>
      <c r="E20" s="123"/>
      <c r="F20" s="124"/>
      <c r="G20" s="124"/>
      <c r="H20" s="74">
        <f t="shared" si="0"/>
        <v>0</v>
      </c>
      <c r="I20" s="124"/>
      <c r="J20" s="124"/>
      <c r="K20" s="68">
        <f t="shared" si="1"/>
        <v>0</v>
      </c>
      <c r="L20" s="68">
        <f t="shared" si="2"/>
        <v>0</v>
      </c>
      <c r="M20" s="74">
        <f>'Salary Projections Other Revenu'!U20+'Salary Projections Other Revenu'!U21</f>
        <v>0</v>
      </c>
      <c r="N20" s="69">
        <f t="shared" si="3"/>
        <v>0</v>
      </c>
      <c r="O20" s="107"/>
    </row>
    <row r="21" spans="1:15" ht="15.75" x14ac:dyDescent="0.25">
      <c r="B21" s="319" t="s">
        <v>145</v>
      </c>
      <c r="C21" s="320"/>
      <c r="D21" s="227">
        <v>520800</v>
      </c>
      <c r="E21" s="123"/>
      <c r="F21" s="124"/>
      <c r="G21" s="124"/>
      <c r="H21" s="74">
        <f t="shared" si="0"/>
        <v>0</v>
      </c>
      <c r="I21" s="124"/>
      <c r="J21" s="124"/>
      <c r="K21" s="68">
        <f t="shared" si="1"/>
        <v>0</v>
      </c>
      <c r="L21" s="68">
        <f t="shared" si="2"/>
        <v>0</v>
      </c>
      <c r="M21" s="74">
        <f>'Salary Projections Other Revenu'!U22</f>
        <v>0</v>
      </c>
      <c r="N21" s="69">
        <f t="shared" si="3"/>
        <v>0</v>
      </c>
      <c r="O21" s="107"/>
    </row>
    <row r="22" spans="1:15" ht="15.75" x14ac:dyDescent="0.25">
      <c r="B22" s="319" t="s">
        <v>47</v>
      </c>
      <c r="C22" s="320"/>
      <c r="D22" s="227">
        <v>520900</v>
      </c>
      <c r="E22" s="123"/>
      <c r="F22" s="124"/>
      <c r="G22" s="124"/>
      <c r="H22" s="74">
        <f t="shared" si="0"/>
        <v>0</v>
      </c>
      <c r="I22" s="124"/>
      <c r="J22" s="124"/>
      <c r="K22" s="68">
        <f t="shared" si="1"/>
        <v>0</v>
      </c>
      <c r="L22" s="68">
        <f t="shared" si="2"/>
        <v>0</v>
      </c>
      <c r="M22" s="74">
        <f>'Salary Projections Other Revenu'!U23</f>
        <v>0</v>
      </c>
      <c r="N22" s="69">
        <f t="shared" si="3"/>
        <v>0</v>
      </c>
      <c r="O22" s="107"/>
    </row>
    <row r="23" spans="1:15" ht="15.75" x14ac:dyDescent="0.25">
      <c r="B23" s="319" t="s">
        <v>146</v>
      </c>
      <c r="C23" s="320"/>
      <c r="D23" s="227">
        <v>521100</v>
      </c>
      <c r="E23" s="123"/>
      <c r="F23" s="124"/>
      <c r="G23" s="124"/>
      <c r="H23" s="74">
        <f t="shared" si="0"/>
        <v>0</v>
      </c>
      <c r="I23" s="124"/>
      <c r="J23" s="124"/>
      <c r="K23" s="68">
        <f t="shared" si="1"/>
        <v>0</v>
      </c>
      <c r="L23" s="68">
        <f t="shared" si="2"/>
        <v>0</v>
      </c>
      <c r="M23" s="74">
        <f>'Salary Projections Other Revenu'!U31</f>
        <v>0</v>
      </c>
      <c r="N23" s="69">
        <f t="shared" si="3"/>
        <v>0</v>
      </c>
      <c r="O23" s="107"/>
    </row>
    <row r="24" spans="1:15" ht="15.75" x14ac:dyDescent="0.25">
      <c r="B24" s="319" t="s">
        <v>49</v>
      </c>
      <c r="C24" s="320"/>
      <c r="D24" s="227">
        <v>521200</v>
      </c>
      <c r="E24" s="123"/>
      <c r="F24" s="124"/>
      <c r="G24" s="124"/>
      <c r="H24" s="74">
        <f t="shared" si="0"/>
        <v>0</v>
      </c>
      <c r="I24" s="124"/>
      <c r="J24" s="124"/>
      <c r="K24" s="68">
        <f t="shared" si="1"/>
        <v>0</v>
      </c>
      <c r="L24" s="68">
        <f t="shared" si="2"/>
        <v>0</v>
      </c>
      <c r="M24" s="74">
        <f>'Salary Projections Other Revenu'!U32</f>
        <v>0</v>
      </c>
      <c r="N24" s="69">
        <f t="shared" si="3"/>
        <v>0</v>
      </c>
      <c r="O24" s="107"/>
    </row>
    <row r="25" spans="1:15" ht="15.75" x14ac:dyDescent="0.25">
      <c r="B25" s="319" t="s">
        <v>147</v>
      </c>
      <c r="C25" s="320"/>
      <c r="D25" s="227">
        <v>521300</v>
      </c>
      <c r="E25" s="123"/>
      <c r="F25" s="124"/>
      <c r="G25" s="124"/>
      <c r="H25" s="74">
        <f t="shared" si="0"/>
        <v>0</v>
      </c>
      <c r="I25" s="124"/>
      <c r="J25" s="124"/>
      <c r="K25" s="68">
        <f t="shared" si="1"/>
        <v>0</v>
      </c>
      <c r="L25" s="68">
        <f t="shared" si="2"/>
        <v>0</v>
      </c>
      <c r="M25" s="74">
        <f>'Salary Projections Other Revenu'!U33</f>
        <v>0</v>
      </c>
      <c r="N25" s="69">
        <f t="shared" si="3"/>
        <v>0</v>
      </c>
      <c r="O25" s="107"/>
    </row>
    <row r="26" spans="1:15" ht="15.75" x14ac:dyDescent="0.25">
      <c r="B26" s="319" t="s">
        <v>148</v>
      </c>
      <c r="C26" s="320"/>
      <c r="D26" s="227">
        <v>521400</v>
      </c>
      <c r="E26" s="123"/>
      <c r="F26" s="124"/>
      <c r="G26" s="124"/>
      <c r="H26" s="74">
        <f t="shared" si="0"/>
        <v>0</v>
      </c>
      <c r="I26" s="124"/>
      <c r="J26" s="124"/>
      <c r="K26" s="68">
        <f t="shared" si="1"/>
        <v>0</v>
      </c>
      <c r="L26" s="68">
        <f t="shared" si="2"/>
        <v>0</v>
      </c>
      <c r="M26" s="74">
        <f>'Salary Projections Other Revenu'!U34</f>
        <v>0</v>
      </c>
      <c r="N26" s="69">
        <f t="shared" si="3"/>
        <v>0</v>
      </c>
      <c r="O26" s="107"/>
    </row>
    <row r="27" spans="1:15" ht="15.75" x14ac:dyDescent="0.25">
      <c r="B27" s="319" t="s">
        <v>149</v>
      </c>
      <c r="C27" s="320"/>
      <c r="D27" s="227">
        <v>521410</v>
      </c>
      <c r="E27" s="123"/>
      <c r="F27" s="124"/>
      <c r="G27" s="124"/>
      <c r="H27" s="74">
        <f t="shared" si="0"/>
        <v>0</v>
      </c>
      <c r="I27" s="124"/>
      <c r="J27" s="124"/>
      <c r="K27" s="68">
        <f t="shared" si="1"/>
        <v>0</v>
      </c>
      <c r="L27" s="68">
        <f>+H27-K27</f>
        <v>0</v>
      </c>
      <c r="M27" s="74">
        <f>'Salary Projections Other Revenu'!U35</f>
        <v>0</v>
      </c>
      <c r="N27" s="69">
        <f>+L27-M27</f>
        <v>0</v>
      </c>
      <c r="O27" s="107"/>
    </row>
    <row r="28" spans="1:15" ht="15.75" x14ac:dyDescent="0.25">
      <c r="B28" s="319" t="s">
        <v>150</v>
      </c>
      <c r="C28" s="320"/>
      <c r="D28" s="227">
        <v>521500</v>
      </c>
      <c r="E28" s="123"/>
      <c r="F28" s="124"/>
      <c r="G28" s="124"/>
      <c r="H28" s="74">
        <f t="shared" si="0"/>
        <v>0</v>
      </c>
      <c r="I28" s="124"/>
      <c r="J28" s="124"/>
      <c r="K28" s="68">
        <f t="shared" si="1"/>
        <v>0</v>
      </c>
      <c r="L28" s="68">
        <f t="shared" si="2"/>
        <v>0</v>
      </c>
      <c r="M28" s="74">
        <f>'Salary Projections Other Revenu'!U36</f>
        <v>0</v>
      </c>
      <c r="N28" s="69">
        <f t="shared" si="3"/>
        <v>0</v>
      </c>
      <c r="O28" s="107"/>
    </row>
    <row r="29" spans="1:15" ht="15.75" x14ac:dyDescent="0.25">
      <c r="B29" s="319" t="s">
        <v>151</v>
      </c>
      <c r="C29" s="320"/>
      <c r="D29" s="227">
        <v>521600</v>
      </c>
      <c r="E29" s="123"/>
      <c r="F29" s="124"/>
      <c r="G29" s="124"/>
      <c r="H29" s="74">
        <f t="shared" ref="H29" si="4">SUM(F29:G29)</f>
        <v>0</v>
      </c>
      <c r="I29" s="124"/>
      <c r="J29" s="124"/>
      <c r="K29" s="68">
        <f t="shared" ref="K29" si="5">I29+J29</f>
        <v>0</v>
      </c>
      <c r="L29" s="68">
        <f t="shared" ref="L29" si="6">+H29-K29</f>
        <v>0</v>
      </c>
      <c r="M29" s="74">
        <f>'Salary Projections Other Revenu'!U37</f>
        <v>0</v>
      </c>
      <c r="N29" s="69">
        <f t="shared" ref="N29" si="7">+L29-M29</f>
        <v>0</v>
      </c>
      <c r="O29" s="107"/>
    </row>
    <row r="30" spans="1:15" ht="15.75" x14ac:dyDescent="0.25">
      <c r="B30" s="319" t="s">
        <v>152</v>
      </c>
      <c r="C30" s="320"/>
      <c r="D30" s="227">
        <v>521700</v>
      </c>
      <c r="E30" s="123"/>
      <c r="F30" s="124"/>
      <c r="G30" s="124"/>
      <c r="H30" s="74">
        <f t="shared" si="0"/>
        <v>0</v>
      </c>
      <c r="I30" s="124"/>
      <c r="J30" s="124"/>
      <c r="K30" s="68">
        <f t="shared" si="1"/>
        <v>0</v>
      </c>
      <c r="L30" s="68">
        <f t="shared" si="2"/>
        <v>0</v>
      </c>
      <c r="M30" s="74">
        <f>'Salary Projections Other Revenu'!U38</f>
        <v>0</v>
      </c>
      <c r="N30" s="69">
        <f t="shared" si="3"/>
        <v>0</v>
      </c>
      <c r="O30" s="107"/>
    </row>
    <row r="31" spans="1:15" ht="15.75" x14ac:dyDescent="0.25">
      <c r="B31" s="319" t="s">
        <v>153</v>
      </c>
      <c r="C31" s="320"/>
      <c r="D31" s="227">
        <v>521900</v>
      </c>
      <c r="E31" s="123"/>
      <c r="F31" s="125"/>
      <c r="G31" s="124"/>
      <c r="H31" s="74">
        <f t="shared" si="0"/>
        <v>0</v>
      </c>
      <c r="I31" s="125"/>
      <c r="J31" s="125"/>
      <c r="K31" s="68">
        <f t="shared" si="1"/>
        <v>0</v>
      </c>
      <c r="L31" s="72">
        <f t="shared" si="2"/>
        <v>0</v>
      </c>
      <c r="M31" s="108">
        <f>'Salary Projections Other Revenu'!U39</f>
        <v>0</v>
      </c>
      <c r="N31" s="69">
        <f t="shared" si="3"/>
        <v>0</v>
      </c>
      <c r="O31" s="107"/>
    </row>
    <row r="32" spans="1:15" ht="16.149999999999999" customHeight="1" x14ac:dyDescent="0.25">
      <c r="A32" s="35"/>
      <c r="B32" s="207"/>
      <c r="C32" s="171"/>
      <c r="D32" s="208"/>
      <c r="E32" s="109"/>
      <c r="F32" s="110"/>
      <c r="G32" s="111"/>
      <c r="H32" s="71"/>
      <c r="I32" s="110"/>
      <c r="J32" s="110"/>
      <c r="K32" s="71"/>
      <c r="L32" s="110"/>
      <c r="M32" s="127"/>
      <c r="N32" s="172"/>
      <c r="O32" s="107"/>
    </row>
    <row r="33" spans="1:15" ht="16.899999999999999" customHeight="1" x14ac:dyDescent="0.2">
      <c r="A33" s="35"/>
      <c r="B33" s="429" t="s">
        <v>92</v>
      </c>
      <c r="C33" s="341"/>
      <c r="D33" s="333">
        <v>200</v>
      </c>
      <c r="E33" s="324">
        <f t="shared" ref="E33:N33" si="8">SUM(E13:E31)</f>
        <v>0</v>
      </c>
      <c r="F33" s="324">
        <f t="shared" si="8"/>
        <v>0</v>
      </c>
      <c r="G33" s="324">
        <f t="shared" si="8"/>
        <v>0</v>
      </c>
      <c r="H33" s="324">
        <f t="shared" si="8"/>
        <v>0</v>
      </c>
      <c r="I33" s="324">
        <f t="shared" si="8"/>
        <v>0</v>
      </c>
      <c r="J33" s="324">
        <f t="shared" si="8"/>
        <v>0</v>
      </c>
      <c r="K33" s="324">
        <f t="shared" si="8"/>
        <v>0</v>
      </c>
      <c r="L33" s="324">
        <f t="shared" si="8"/>
        <v>0</v>
      </c>
      <c r="M33" s="344">
        <f t="shared" si="8"/>
        <v>0</v>
      </c>
      <c r="N33" s="331">
        <f t="shared" si="8"/>
        <v>0</v>
      </c>
      <c r="O33" s="107"/>
    </row>
    <row r="34" spans="1:15" ht="15.75" customHeight="1" thickBot="1" x14ac:dyDescent="0.25">
      <c r="A34" s="35"/>
      <c r="B34" s="430"/>
      <c r="C34" s="343"/>
      <c r="D34" s="334"/>
      <c r="E34" s="325"/>
      <c r="F34" s="325"/>
      <c r="G34" s="325"/>
      <c r="H34" s="325"/>
      <c r="I34" s="325"/>
      <c r="J34" s="325"/>
      <c r="K34" s="325"/>
      <c r="L34" s="325"/>
      <c r="M34" s="345"/>
      <c r="N34" s="332"/>
      <c r="O34" s="107"/>
    </row>
    <row r="35" spans="1:15" ht="15.75" thickTop="1" x14ac:dyDescent="0.2">
      <c r="A35" s="35"/>
      <c r="B35" s="431"/>
      <c r="C35" s="339"/>
      <c r="D35" s="112"/>
      <c r="E35" s="106"/>
      <c r="F35" s="68"/>
      <c r="G35" s="68"/>
      <c r="H35" s="68"/>
      <c r="I35" s="68"/>
      <c r="J35" s="68"/>
      <c r="K35" s="68"/>
      <c r="L35" s="68"/>
      <c r="M35" s="74"/>
      <c r="N35" s="147"/>
      <c r="O35" s="107"/>
    </row>
    <row r="36" spans="1:15" ht="15.75" x14ac:dyDescent="0.25">
      <c r="A36" s="35"/>
      <c r="B36" t="s">
        <v>52</v>
      </c>
      <c r="C36" s="205"/>
      <c r="D36">
        <v>535100</v>
      </c>
      <c r="E36" s="123"/>
      <c r="F36" s="124"/>
      <c r="G36" s="124"/>
      <c r="H36" s="74">
        <f t="shared" ref="H36:H41" si="9">SUM(F36:G36)</f>
        <v>0</v>
      </c>
      <c r="I36" s="124"/>
      <c r="J36" s="124"/>
      <c r="K36" s="68">
        <f t="shared" ref="K36:K41" si="10">I36+J36</f>
        <v>0</v>
      </c>
      <c r="L36" s="68">
        <f t="shared" ref="L36:L41" si="11">+H36-K36</f>
        <v>0</v>
      </c>
      <c r="M36" s="124"/>
      <c r="N36" s="69">
        <f t="shared" ref="N36:N45" si="12">+L36-M36</f>
        <v>0</v>
      </c>
      <c r="O36" s="107"/>
    </row>
    <row r="37" spans="1:15" ht="15.75" x14ac:dyDescent="0.25">
      <c r="A37" s="35"/>
      <c r="B37" t="s">
        <v>72</v>
      </c>
      <c r="C37" s="205"/>
      <c r="D37">
        <v>535200</v>
      </c>
      <c r="E37" s="123"/>
      <c r="F37" s="124"/>
      <c r="G37" s="124"/>
      <c r="H37" s="74">
        <f t="shared" si="9"/>
        <v>0</v>
      </c>
      <c r="I37" s="124"/>
      <c r="J37" s="124"/>
      <c r="K37" s="68">
        <f t="shared" si="10"/>
        <v>0</v>
      </c>
      <c r="L37" s="68">
        <f t="shared" si="11"/>
        <v>0</v>
      </c>
      <c r="M37" s="124"/>
      <c r="N37" s="69">
        <f t="shared" si="12"/>
        <v>0</v>
      </c>
      <c r="O37" s="107"/>
    </row>
    <row r="38" spans="1:15" ht="15.75" x14ac:dyDescent="0.25">
      <c r="A38" s="35"/>
      <c r="B38" t="s">
        <v>154</v>
      </c>
      <c r="C38" s="205"/>
      <c r="D38">
        <v>535209</v>
      </c>
      <c r="E38" s="123"/>
      <c r="F38" s="124"/>
      <c r="G38" s="124"/>
      <c r="H38" s="74">
        <f t="shared" si="9"/>
        <v>0</v>
      </c>
      <c r="I38" s="124"/>
      <c r="J38" s="124"/>
      <c r="K38" s="68">
        <f t="shared" si="10"/>
        <v>0</v>
      </c>
      <c r="L38" s="68">
        <f t="shared" si="11"/>
        <v>0</v>
      </c>
      <c r="M38" s="124"/>
      <c r="N38" s="69">
        <f t="shared" si="12"/>
        <v>0</v>
      </c>
      <c r="O38" s="107"/>
    </row>
    <row r="39" spans="1:15" ht="15.75" x14ac:dyDescent="0.25">
      <c r="A39" s="35"/>
      <c r="B39" t="s">
        <v>73</v>
      </c>
      <c r="C39" s="205"/>
      <c r="D39">
        <v>535300</v>
      </c>
      <c r="E39" s="123"/>
      <c r="F39" s="124"/>
      <c r="G39" s="124"/>
      <c r="H39" s="74">
        <f t="shared" si="9"/>
        <v>0</v>
      </c>
      <c r="I39" s="124"/>
      <c r="J39" s="124"/>
      <c r="K39" s="68">
        <f t="shared" si="10"/>
        <v>0</v>
      </c>
      <c r="L39" s="68">
        <f t="shared" si="11"/>
        <v>0</v>
      </c>
      <c r="M39" s="124"/>
      <c r="N39" s="69">
        <f t="shared" si="12"/>
        <v>0</v>
      </c>
      <c r="O39" s="107"/>
    </row>
    <row r="40" spans="1:15" ht="15.75" x14ac:dyDescent="0.25">
      <c r="A40" s="35"/>
      <c r="B40" t="s">
        <v>155</v>
      </c>
      <c r="C40" s="205"/>
      <c r="D40">
        <v>535309</v>
      </c>
      <c r="E40" s="123"/>
      <c r="F40" s="124"/>
      <c r="G40" s="124"/>
      <c r="H40" s="74">
        <f t="shared" si="9"/>
        <v>0</v>
      </c>
      <c r="I40" s="124"/>
      <c r="J40" s="124"/>
      <c r="K40" s="68">
        <f t="shared" si="10"/>
        <v>0</v>
      </c>
      <c r="L40" s="68">
        <f t="shared" si="11"/>
        <v>0</v>
      </c>
      <c r="M40" s="124"/>
      <c r="N40" s="69">
        <f t="shared" si="12"/>
        <v>0</v>
      </c>
      <c r="O40" s="107"/>
    </row>
    <row r="41" spans="1:15" ht="15.75" x14ac:dyDescent="0.25">
      <c r="A41" s="35"/>
      <c r="B41" t="s">
        <v>261</v>
      </c>
      <c r="C41" s="205"/>
      <c r="D41">
        <v>535310</v>
      </c>
      <c r="E41" s="126"/>
      <c r="F41" s="125"/>
      <c r="G41" s="124"/>
      <c r="H41" s="74">
        <f t="shared" si="9"/>
        <v>0</v>
      </c>
      <c r="I41" s="124"/>
      <c r="J41" s="124"/>
      <c r="K41" s="72">
        <f t="shared" si="10"/>
        <v>0</v>
      </c>
      <c r="L41" s="72">
        <f t="shared" si="11"/>
        <v>0</v>
      </c>
      <c r="M41" s="124"/>
      <c r="N41" s="69">
        <f t="shared" si="12"/>
        <v>0</v>
      </c>
      <c r="O41" s="107"/>
    </row>
    <row r="42" spans="1:15" ht="15" customHeight="1" x14ac:dyDescent="0.25">
      <c r="A42" s="35"/>
      <c r="B42" t="s">
        <v>53</v>
      </c>
      <c r="C42" s="205"/>
      <c r="D42">
        <v>535400</v>
      </c>
      <c r="E42" s="126"/>
      <c r="F42" s="125"/>
      <c r="G42" s="124"/>
      <c r="H42" s="74">
        <f t="shared" ref="H42:H48" si="13">SUM(F42:G42)</f>
        <v>0</v>
      </c>
      <c r="I42" s="124"/>
      <c r="J42" s="124"/>
      <c r="K42" s="72">
        <f>I42+J42</f>
        <v>0</v>
      </c>
      <c r="L42" s="72">
        <f>+H42-K42</f>
        <v>0</v>
      </c>
      <c r="M42" s="124"/>
      <c r="N42" s="69">
        <f>+L42-M42</f>
        <v>0</v>
      </c>
      <c r="O42" s="107"/>
    </row>
    <row r="43" spans="1:15" ht="15.75" x14ac:dyDescent="0.25">
      <c r="A43" s="35"/>
      <c r="B43" t="s">
        <v>262</v>
      </c>
      <c r="C43" s="206"/>
      <c r="D43">
        <v>535409</v>
      </c>
      <c r="E43" s="126"/>
      <c r="F43" s="125"/>
      <c r="G43" s="124"/>
      <c r="H43" s="74">
        <f t="shared" si="13"/>
        <v>0</v>
      </c>
      <c r="I43" s="124"/>
      <c r="J43" s="124"/>
      <c r="K43" s="72">
        <f>I43+J43</f>
        <v>0</v>
      </c>
      <c r="L43" s="72">
        <f>+H43-K43</f>
        <v>0</v>
      </c>
      <c r="M43" s="124"/>
      <c r="N43" s="69">
        <f t="shared" si="12"/>
        <v>0</v>
      </c>
      <c r="O43" s="107"/>
    </row>
    <row r="44" spans="1:15" ht="15.75" x14ac:dyDescent="0.25">
      <c r="A44" s="35"/>
      <c r="B44" t="s">
        <v>74</v>
      </c>
      <c r="C44" s="205"/>
      <c r="D44">
        <v>535500</v>
      </c>
      <c r="E44" s="126"/>
      <c r="F44" s="125"/>
      <c r="G44" s="124"/>
      <c r="H44" s="74">
        <f t="shared" si="13"/>
        <v>0</v>
      </c>
      <c r="I44" s="124"/>
      <c r="J44" s="124"/>
      <c r="K44" s="72">
        <f>I44+J44</f>
        <v>0</v>
      </c>
      <c r="L44" s="68">
        <f t="shared" ref="L44:L45" si="14">+H44-K44</f>
        <v>0</v>
      </c>
      <c r="M44" s="124"/>
      <c r="N44" s="69">
        <f t="shared" si="12"/>
        <v>0</v>
      </c>
      <c r="O44" s="107"/>
    </row>
    <row r="45" spans="1:15" ht="15.75" x14ac:dyDescent="0.25">
      <c r="A45" s="35"/>
      <c r="B45" t="s">
        <v>263</v>
      </c>
      <c r="C45" s="205"/>
      <c r="D45">
        <v>535509</v>
      </c>
      <c r="E45" s="126"/>
      <c r="F45" s="125"/>
      <c r="G45" s="124"/>
      <c r="H45" s="74">
        <f t="shared" si="13"/>
        <v>0</v>
      </c>
      <c r="I45" s="124"/>
      <c r="J45" s="124"/>
      <c r="K45" s="68">
        <f t="shared" ref="K45:K46" si="15">I45+J45</f>
        <v>0</v>
      </c>
      <c r="L45" s="72">
        <f t="shared" si="14"/>
        <v>0</v>
      </c>
      <c r="M45" s="124"/>
      <c r="N45" s="69">
        <f t="shared" si="12"/>
        <v>0</v>
      </c>
      <c r="O45" s="107"/>
    </row>
    <row r="46" spans="1:15" ht="15.75" x14ac:dyDescent="0.25">
      <c r="A46" s="35"/>
      <c r="B46" t="s">
        <v>156</v>
      </c>
      <c r="C46" s="211"/>
      <c r="D46">
        <v>535600</v>
      </c>
      <c r="E46" s="126"/>
      <c r="F46" s="125"/>
      <c r="G46" s="124"/>
      <c r="H46" s="74">
        <f t="shared" si="13"/>
        <v>0</v>
      </c>
      <c r="I46" s="124"/>
      <c r="J46" s="124"/>
      <c r="K46" s="72">
        <f t="shared" si="15"/>
        <v>0</v>
      </c>
      <c r="L46" s="72">
        <f>+H46-K46</f>
        <v>0</v>
      </c>
      <c r="M46" s="124"/>
      <c r="N46" s="69">
        <f>+L46-M46</f>
        <v>0</v>
      </c>
      <c r="O46" s="107"/>
    </row>
    <row r="47" spans="1:15" ht="15" customHeight="1" x14ac:dyDescent="0.25">
      <c r="A47" s="35"/>
      <c r="B47" t="s">
        <v>157</v>
      </c>
      <c r="C47" s="211"/>
      <c r="D47">
        <v>535609</v>
      </c>
      <c r="E47" s="126"/>
      <c r="F47" s="125"/>
      <c r="G47" s="124"/>
      <c r="H47" s="74">
        <f t="shared" si="13"/>
        <v>0</v>
      </c>
      <c r="I47" s="124"/>
      <c r="J47" s="124"/>
      <c r="K47" s="72">
        <f>I47+J47</f>
        <v>0</v>
      </c>
      <c r="L47" s="72">
        <f>+H47-K47</f>
        <v>0</v>
      </c>
      <c r="M47" s="124"/>
      <c r="N47" s="69">
        <f>+L47-M47</f>
        <v>0</v>
      </c>
      <c r="O47" s="107"/>
    </row>
    <row r="48" spans="1:15" ht="16.899999999999999" customHeight="1" x14ac:dyDescent="0.25">
      <c r="A48" s="35"/>
      <c r="B48" t="s">
        <v>264</v>
      </c>
      <c r="C48" s="211"/>
      <c r="D48">
        <v>535800</v>
      </c>
      <c r="E48" s="126"/>
      <c r="F48" s="125"/>
      <c r="G48" s="124"/>
      <c r="H48" s="74">
        <f t="shared" si="13"/>
        <v>0</v>
      </c>
      <c r="I48" s="124"/>
      <c r="J48" s="124"/>
      <c r="K48" s="72">
        <f>I48+J48</f>
        <v>0</v>
      </c>
      <c r="L48" s="72">
        <f>+H48-K48</f>
        <v>0</v>
      </c>
      <c r="M48" s="124"/>
      <c r="N48" s="69">
        <f>+L48-M48</f>
        <v>0</v>
      </c>
      <c r="O48" s="107"/>
    </row>
    <row r="49" spans="1:15" x14ac:dyDescent="0.2">
      <c r="A49" s="35"/>
      <c r="B49" s="228"/>
      <c r="C49" s="210"/>
      <c r="D49" s="173"/>
      <c r="E49" s="174"/>
      <c r="F49" s="72"/>
      <c r="G49" s="74"/>
      <c r="H49" s="72"/>
      <c r="I49" s="68"/>
      <c r="J49" s="68"/>
      <c r="K49" s="72"/>
      <c r="L49" s="72"/>
      <c r="M49" s="74"/>
      <c r="N49" s="69"/>
      <c r="O49" s="107"/>
    </row>
    <row r="50" spans="1:15" ht="15" customHeight="1" x14ac:dyDescent="0.2">
      <c r="A50" s="35"/>
      <c r="B50" s="429" t="s">
        <v>91</v>
      </c>
      <c r="C50" s="341"/>
      <c r="D50" s="333">
        <v>300</v>
      </c>
      <c r="E50" s="324">
        <f t="shared" ref="E50:N50" si="16">SUM(E35:E48)</f>
        <v>0</v>
      </c>
      <c r="F50" s="324">
        <f t="shared" si="16"/>
        <v>0</v>
      </c>
      <c r="G50" s="324">
        <f t="shared" si="16"/>
        <v>0</v>
      </c>
      <c r="H50" s="324">
        <f t="shared" si="16"/>
        <v>0</v>
      </c>
      <c r="I50" s="324">
        <f t="shared" si="16"/>
        <v>0</v>
      </c>
      <c r="J50" s="324">
        <f t="shared" si="16"/>
        <v>0</v>
      </c>
      <c r="K50" s="324">
        <f t="shared" si="16"/>
        <v>0</v>
      </c>
      <c r="L50" s="324">
        <f t="shared" si="16"/>
        <v>0</v>
      </c>
      <c r="M50" s="324">
        <f t="shared" si="16"/>
        <v>0</v>
      </c>
      <c r="N50" s="331">
        <f t="shared" si="16"/>
        <v>0</v>
      </c>
      <c r="O50" s="107"/>
    </row>
    <row r="51" spans="1:15" ht="15.75" customHeight="1" thickBot="1" x14ac:dyDescent="0.25">
      <c r="A51" s="35"/>
      <c r="B51" s="430"/>
      <c r="C51" s="343"/>
      <c r="D51" s="334"/>
      <c r="E51" s="325"/>
      <c r="F51" s="325"/>
      <c r="G51" s="325"/>
      <c r="H51" s="325"/>
      <c r="I51" s="325"/>
      <c r="J51" s="325"/>
      <c r="K51" s="325"/>
      <c r="L51" s="325"/>
      <c r="M51" s="325"/>
      <c r="N51" s="332"/>
      <c r="O51" s="107"/>
    </row>
    <row r="52" spans="1:15" ht="15.75" thickTop="1" x14ac:dyDescent="0.2">
      <c r="A52" s="35"/>
      <c r="B52" s="433"/>
      <c r="C52" s="327"/>
      <c r="D52" s="229"/>
      <c r="E52" s="113"/>
      <c r="F52" s="12"/>
      <c r="G52" s="12"/>
      <c r="H52" s="12"/>
      <c r="I52" s="12"/>
      <c r="J52" s="12"/>
      <c r="K52" s="12"/>
      <c r="L52" s="12"/>
      <c r="M52" s="128"/>
      <c r="N52" s="13"/>
      <c r="O52" s="107"/>
    </row>
    <row r="53" spans="1:15" ht="15.75" x14ac:dyDescent="0.25">
      <c r="A53" s="35"/>
      <c r="B53" s="432" t="s">
        <v>158</v>
      </c>
      <c r="C53" s="321"/>
      <c r="D53" s="227">
        <v>542000</v>
      </c>
      <c r="E53" s="123"/>
      <c r="F53" s="124"/>
      <c r="G53" s="124"/>
      <c r="H53" s="74">
        <f t="shared" ref="H53:H116" si="17">SUM(F53:G53)</f>
        <v>0</v>
      </c>
      <c r="I53" s="124"/>
      <c r="J53" s="124"/>
      <c r="K53" s="68">
        <f t="shared" ref="K53:K75" si="18">I53+J53</f>
        <v>0</v>
      </c>
      <c r="L53" s="68">
        <f t="shared" ref="L53:L125" si="19">+H53-K53</f>
        <v>0</v>
      </c>
      <c r="M53" s="124"/>
      <c r="N53" s="69">
        <f t="shared" ref="N53:N125" si="20">+L53-M53</f>
        <v>0</v>
      </c>
      <c r="O53" s="107"/>
    </row>
    <row r="54" spans="1:15" ht="15.75" x14ac:dyDescent="0.25">
      <c r="A54" s="35"/>
      <c r="B54" s="432" t="s">
        <v>159</v>
      </c>
      <c r="C54" s="320"/>
      <c r="D54" s="227">
        <v>542001</v>
      </c>
      <c r="E54" s="123"/>
      <c r="F54" s="124"/>
      <c r="G54" s="124"/>
      <c r="H54" s="74">
        <f t="shared" si="17"/>
        <v>0</v>
      </c>
      <c r="I54" s="124"/>
      <c r="J54" s="124"/>
      <c r="K54" s="68">
        <f t="shared" si="18"/>
        <v>0</v>
      </c>
      <c r="L54" s="68">
        <f t="shared" si="19"/>
        <v>0</v>
      </c>
      <c r="M54" s="124"/>
      <c r="N54" s="69">
        <f t="shared" si="20"/>
        <v>0</v>
      </c>
      <c r="O54" s="107"/>
    </row>
    <row r="55" spans="1:15" ht="15.75" x14ac:dyDescent="0.25">
      <c r="A55" s="35"/>
      <c r="B55" s="432" t="s">
        <v>160</v>
      </c>
      <c r="C55" s="320"/>
      <c r="D55" s="227">
        <v>542002</v>
      </c>
      <c r="E55" s="123"/>
      <c r="F55" s="124"/>
      <c r="G55" s="124"/>
      <c r="H55" s="74">
        <f t="shared" si="17"/>
        <v>0</v>
      </c>
      <c r="I55" s="124"/>
      <c r="J55" s="124"/>
      <c r="K55" s="68">
        <f t="shared" si="18"/>
        <v>0</v>
      </c>
      <c r="L55" s="68">
        <f t="shared" si="19"/>
        <v>0</v>
      </c>
      <c r="M55" s="124"/>
      <c r="N55" s="69">
        <f t="shared" si="20"/>
        <v>0</v>
      </c>
      <c r="O55" s="107"/>
    </row>
    <row r="56" spans="1:15" ht="15.75" x14ac:dyDescent="0.25">
      <c r="A56" s="35"/>
      <c r="B56" s="432" t="s">
        <v>161</v>
      </c>
      <c r="C56" s="320"/>
      <c r="D56" s="227">
        <v>542003</v>
      </c>
      <c r="E56" s="123"/>
      <c r="F56" s="124"/>
      <c r="G56" s="124"/>
      <c r="H56" s="74">
        <f t="shared" si="17"/>
        <v>0</v>
      </c>
      <c r="I56" s="124"/>
      <c r="J56" s="124"/>
      <c r="K56" s="68">
        <f t="shared" si="18"/>
        <v>0</v>
      </c>
      <c r="L56" s="68">
        <f>+H56-K56</f>
        <v>0</v>
      </c>
      <c r="M56" s="124"/>
      <c r="N56" s="69">
        <f>+L56-M56</f>
        <v>0</v>
      </c>
      <c r="O56" s="107"/>
    </row>
    <row r="57" spans="1:15" ht="15.75" x14ac:dyDescent="0.25">
      <c r="A57" s="35"/>
      <c r="B57" s="432" t="s">
        <v>162</v>
      </c>
      <c r="C57" s="320"/>
      <c r="D57" s="227">
        <v>542004</v>
      </c>
      <c r="E57" s="123"/>
      <c r="F57" s="124"/>
      <c r="G57" s="124"/>
      <c r="H57" s="74">
        <f t="shared" si="17"/>
        <v>0</v>
      </c>
      <c r="I57" s="124"/>
      <c r="J57" s="124"/>
      <c r="K57" s="68">
        <f t="shared" si="18"/>
        <v>0</v>
      </c>
      <c r="L57" s="68">
        <f t="shared" si="19"/>
        <v>0</v>
      </c>
      <c r="M57" s="124"/>
      <c r="N57" s="69">
        <f t="shared" si="20"/>
        <v>0</v>
      </c>
      <c r="O57" s="107"/>
    </row>
    <row r="58" spans="1:15" ht="15.75" x14ac:dyDescent="0.25">
      <c r="A58" s="35"/>
      <c r="B58" s="432" t="s">
        <v>163</v>
      </c>
      <c r="C58" s="320"/>
      <c r="D58" s="227">
        <v>542005</v>
      </c>
      <c r="E58" s="123"/>
      <c r="F58" s="124"/>
      <c r="G58" s="124"/>
      <c r="H58" s="74">
        <f t="shared" si="17"/>
        <v>0</v>
      </c>
      <c r="I58" s="124"/>
      <c r="J58" s="124"/>
      <c r="K58" s="68">
        <f t="shared" si="18"/>
        <v>0</v>
      </c>
      <c r="L58" s="68">
        <f t="shared" si="19"/>
        <v>0</v>
      </c>
      <c r="M58" s="124"/>
      <c r="N58" s="69">
        <f t="shared" si="20"/>
        <v>0</v>
      </c>
      <c r="O58" s="107"/>
    </row>
    <row r="59" spans="1:15" ht="15.75" x14ac:dyDescent="0.25">
      <c r="A59" s="35"/>
      <c r="B59" s="432" t="s">
        <v>164</v>
      </c>
      <c r="C59" s="320"/>
      <c r="D59" s="227">
        <v>542006</v>
      </c>
      <c r="E59" s="123"/>
      <c r="F59" s="124"/>
      <c r="G59" s="124"/>
      <c r="H59" s="74">
        <f t="shared" si="17"/>
        <v>0</v>
      </c>
      <c r="I59" s="124"/>
      <c r="J59" s="124"/>
      <c r="K59" s="68">
        <f t="shared" si="18"/>
        <v>0</v>
      </c>
      <c r="L59" s="68">
        <f t="shared" si="19"/>
        <v>0</v>
      </c>
      <c r="M59" s="124"/>
      <c r="N59" s="69">
        <f t="shared" si="20"/>
        <v>0</v>
      </c>
      <c r="O59" s="107"/>
    </row>
    <row r="60" spans="1:15" ht="15.75" x14ac:dyDescent="0.25">
      <c r="A60" s="35"/>
      <c r="B60" s="432" t="s">
        <v>165</v>
      </c>
      <c r="C60" s="320"/>
      <c r="D60" s="227">
        <v>542007</v>
      </c>
      <c r="E60" s="123"/>
      <c r="F60" s="124"/>
      <c r="G60" s="124"/>
      <c r="H60" s="74">
        <f t="shared" si="17"/>
        <v>0</v>
      </c>
      <c r="I60" s="124"/>
      <c r="J60" s="124"/>
      <c r="K60" s="68">
        <f t="shared" si="18"/>
        <v>0</v>
      </c>
      <c r="L60" s="68">
        <f t="shared" si="19"/>
        <v>0</v>
      </c>
      <c r="M60" s="124"/>
      <c r="N60" s="69">
        <f t="shared" si="20"/>
        <v>0</v>
      </c>
      <c r="O60" s="107"/>
    </row>
    <row r="61" spans="1:15" ht="15.75" x14ac:dyDescent="0.25">
      <c r="A61" s="35"/>
      <c r="B61" s="432" t="s">
        <v>166</v>
      </c>
      <c r="C61" s="320"/>
      <c r="D61" s="227">
        <v>542010</v>
      </c>
      <c r="E61" s="123"/>
      <c r="F61" s="124"/>
      <c r="G61" s="124"/>
      <c r="H61" s="74">
        <f t="shared" si="17"/>
        <v>0</v>
      </c>
      <c r="I61" s="124"/>
      <c r="J61" s="124"/>
      <c r="K61" s="68">
        <f t="shared" si="18"/>
        <v>0</v>
      </c>
      <c r="L61" s="68">
        <f t="shared" si="19"/>
        <v>0</v>
      </c>
      <c r="M61" s="124"/>
      <c r="N61" s="69">
        <f t="shared" si="20"/>
        <v>0</v>
      </c>
      <c r="O61" s="107"/>
    </row>
    <row r="62" spans="1:15" ht="15.75" x14ac:dyDescent="0.25">
      <c r="A62" s="35"/>
      <c r="B62" s="432" t="s">
        <v>167</v>
      </c>
      <c r="C62" s="320"/>
      <c r="D62" s="227">
        <v>542020</v>
      </c>
      <c r="E62" s="123"/>
      <c r="F62" s="124"/>
      <c r="G62" s="124"/>
      <c r="H62" s="74">
        <f t="shared" si="17"/>
        <v>0</v>
      </c>
      <c r="I62" s="124"/>
      <c r="J62" s="124"/>
      <c r="K62" s="68">
        <f t="shared" si="18"/>
        <v>0</v>
      </c>
      <c r="L62" s="68">
        <f>+H62-K62</f>
        <v>0</v>
      </c>
      <c r="M62" s="124"/>
      <c r="N62" s="69">
        <f>+L62-M62</f>
        <v>0</v>
      </c>
      <c r="O62" s="107"/>
    </row>
    <row r="63" spans="1:15" ht="15.75" x14ac:dyDescent="0.25">
      <c r="A63" s="35"/>
      <c r="B63" s="432" t="s">
        <v>168</v>
      </c>
      <c r="C63" s="320"/>
      <c r="D63" s="227">
        <v>542030</v>
      </c>
      <c r="E63" s="123"/>
      <c r="F63" s="124"/>
      <c r="G63" s="124"/>
      <c r="H63" s="74">
        <f t="shared" si="17"/>
        <v>0</v>
      </c>
      <c r="I63" s="124"/>
      <c r="J63" s="124"/>
      <c r="K63" s="68">
        <f t="shared" si="18"/>
        <v>0</v>
      </c>
      <c r="L63" s="68">
        <f t="shared" si="19"/>
        <v>0</v>
      </c>
      <c r="M63" s="124"/>
      <c r="N63" s="69">
        <f t="shared" si="20"/>
        <v>0</v>
      </c>
      <c r="O63" s="107"/>
    </row>
    <row r="64" spans="1:15" ht="15.75" x14ac:dyDescent="0.25">
      <c r="A64" s="35"/>
      <c r="B64" s="432" t="s">
        <v>169</v>
      </c>
      <c r="C64" s="320"/>
      <c r="D64" s="227">
        <v>542100</v>
      </c>
      <c r="E64" s="123"/>
      <c r="F64" s="124"/>
      <c r="G64" s="124"/>
      <c r="H64" s="74">
        <f t="shared" si="17"/>
        <v>0</v>
      </c>
      <c r="I64" s="124"/>
      <c r="J64" s="124"/>
      <c r="K64" s="68">
        <f t="shared" si="18"/>
        <v>0</v>
      </c>
      <c r="L64" s="68">
        <f t="shared" si="19"/>
        <v>0</v>
      </c>
      <c r="M64" s="124"/>
      <c r="N64" s="69">
        <f t="shared" si="20"/>
        <v>0</v>
      </c>
      <c r="O64" s="107"/>
    </row>
    <row r="65" spans="1:15" ht="15.75" x14ac:dyDescent="0.25">
      <c r="A65" s="35"/>
      <c r="B65" s="432" t="s">
        <v>170</v>
      </c>
      <c r="C65" s="320"/>
      <c r="D65" s="227">
        <v>542200</v>
      </c>
      <c r="E65" s="123"/>
      <c r="F65" s="124"/>
      <c r="G65" s="124"/>
      <c r="H65" s="74">
        <f t="shared" si="17"/>
        <v>0</v>
      </c>
      <c r="I65" s="124"/>
      <c r="J65" s="124"/>
      <c r="K65" s="68">
        <f t="shared" si="18"/>
        <v>0</v>
      </c>
      <c r="L65" s="68">
        <f t="shared" si="19"/>
        <v>0</v>
      </c>
      <c r="M65" s="124"/>
      <c r="N65" s="69">
        <f t="shared" si="20"/>
        <v>0</v>
      </c>
      <c r="O65" s="107"/>
    </row>
    <row r="66" spans="1:15" ht="15.75" x14ac:dyDescent="0.25">
      <c r="A66" s="35"/>
      <c r="B66" s="432" t="s">
        <v>265</v>
      </c>
      <c r="C66" s="320"/>
      <c r="D66" s="227">
        <v>542300</v>
      </c>
      <c r="E66" s="123"/>
      <c r="F66" s="124"/>
      <c r="G66" s="124"/>
      <c r="H66" s="74">
        <f t="shared" si="17"/>
        <v>0</v>
      </c>
      <c r="I66" s="124"/>
      <c r="J66" s="124"/>
      <c r="K66" s="68">
        <f t="shared" si="18"/>
        <v>0</v>
      </c>
      <c r="L66" s="68">
        <f t="shared" si="19"/>
        <v>0</v>
      </c>
      <c r="M66" s="124"/>
      <c r="N66" s="69">
        <f t="shared" si="20"/>
        <v>0</v>
      </c>
      <c r="O66" s="107"/>
    </row>
    <row r="67" spans="1:15" ht="15.75" x14ac:dyDescent="0.25">
      <c r="A67" s="35"/>
      <c r="B67" s="432" t="s">
        <v>266</v>
      </c>
      <c r="C67" s="320"/>
      <c r="D67" s="227">
        <v>542310</v>
      </c>
      <c r="E67" s="123"/>
      <c r="F67" s="124"/>
      <c r="G67" s="124"/>
      <c r="H67" s="74">
        <f t="shared" si="17"/>
        <v>0</v>
      </c>
      <c r="I67" s="124"/>
      <c r="J67" s="124"/>
      <c r="K67" s="68">
        <f t="shared" si="18"/>
        <v>0</v>
      </c>
      <c r="L67" s="68">
        <f t="shared" si="19"/>
        <v>0</v>
      </c>
      <c r="M67" s="124"/>
      <c r="N67" s="69">
        <f t="shared" si="20"/>
        <v>0</v>
      </c>
      <c r="O67" s="107"/>
    </row>
    <row r="68" spans="1:15" ht="15.75" x14ac:dyDescent="0.25">
      <c r="A68" s="35"/>
      <c r="B68" s="432" t="s">
        <v>171</v>
      </c>
      <c r="C68" s="320"/>
      <c r="D68" s="227">
        <v>542400</v>
      </c>
      <c r="E68" s="123"/>
      <c r="F68" s="124"/>
      <c r="G68" s="124"/>
      <c r="H68" s="74">
        <f t="shared" si="17"/>
        <v>0</v>
      </c>
      <c r="I68" s="124"/>
      <c r="J68" s="124"/>
      <c r="K68" s="68">
        <f t="shared" si="18"/>
        <v>0</v>
      </c>
      <c r="L68" s="68">
        <f t="shared" si="19"/>
        <v>0</v>
      </c>
      <c r="M68" s="124"/>
      <c r="N68" s="69">
        <f t="shared" si="20"/>
        <v>0</v>
      </c>
      <c r="O68" s="107"/>
    </row>
    <row r="69" spans="1:15" ht="15.75" x14ac:dyDescent="0.25">
      <c r="A69" s="35"/>
      <c r="B69" s="432" t="s">
        <v>172</v>
      </c>
      <c r="C69" s="320"/>
      <c r="D69" s="227">
        <v>542500</v>
      </c>
      <c r="E69" s="123"/>
      <c r="F69" s="124"/>
      <c r="G69" s="124"/>
      <c r="H69" s="74">
        <f t="shared" si="17"/>
        <v>0</v>
      </c>
      <c r="I69" s="124"/>
      <c r="J69" s="124"/>
      <c r="K69" s="68">
        <f t="shared" si="18"/>
        <v>0</v>
      </c>
      <c r="L69" s="68">
        <f t="shared" si="19"/>
        <v>0</v>
      </c>
      <c r="M69" s="124"/>
      <c r="N69" s="69">
        <f t="shared" si="20"/>
        <v>0</v>
      </c>
      <c r="O69" s="107"/>
    </row>
    <row r="70" spans="1:15" ht="15.75" x14ac:dyDescent="0.25">
      <c r="A70" s="35"/>
      <c r="B70" s="432" t="s">
        <v>173</v>
      </c>
      <c r="C70" s="320"/>
      <c r="D70" s="227">
        <v>542600</v>
      </c>
      <c r="E70" s="123"/>
      <c r="F70" s="124"/>
      <c r="G70" s="124"/>
      <c r="H70" s="74">
        <f t="shared" si="17"/>
        <v>0</v>
      </c>
      <c r="I70" s="124"/>
      <c r="J70" s="124"/>
      <c r="K70" s="68">
        <f t="shared" si="18"/>
        <v>0</v>
      </c>
      <c r="L70" s="68">
        <f t="shared" si="19"/>
        <v>0</v>
      </c>
      <c r="M70" s="124"/>
      <c r="N70" s="69">
        <f t="shared" si="20"/>
        <v>0</v>
      </c>
      <c r="O70" s="107"/>
    </row>
    <row r="71" spans="1:15" ht="15.75" x14ac:dyDescent="0.25">
      <c r="A71" s="35"/>
      <c r="B71" s="432" t="s">
        <v>174</v>
      </c>
      <c r="C71" s="320"/>
      <c r="D71" s="227">
        <v>542700</v>
      </c>
      <c r="E71" s="123"/>
      <c r="F71" s="124"/>
      <c r="G71" s="124"/>
      <c r="H71" s="74">
        <f t="shared" si="17"/>
        <v>0</v>
      </c>
      <c r="I71" s="124"/>
      <c r="J71" s="124"/>
      <c r="K71" s="68">
        <f t="shared" si="18"/>
        <v>0</v>
      </c>
      <c r="L71" s="68">
        <f t="shared" si="19"/>
        <v>0</v>
      </c>
      <c r="M71" s="124"/>
      <c r="N71" s="69">
        <f t="shared" si="20"/>
        <v>0</v>
      </c>
      <c r="O71" s="107"/>
    </row>
    <row r="72" spans="1:15" ht="15.75" x14ac:dyDescent="0.25">
      <c r="A72" s="35"/>
      <c r="B72" s="432" t="s">
        <v>175</v>
      </c>
      <c r="C72" s="320"/>
      <c r="D72" s="227">
        <v>542800</v>
      </c>
      <c r="E72" s="123"/>
      <c r="F72" s="124"/>
      <c r="G72" s="124"/>
      <c r="H72" s="74">
        <f t="shared" si="17"/>
        <v>0</v>
      </c>
      <c r="I72" s="124"/>
      <c r="J72" s="124"/>
      <c r="K72" s="68">
        <f t="shared" si="18"/>
        <v>0</v>
      </c>
      <c r="L72" s="68">
        <f t="shared" si="19"/>
        <v>0</v>
      </c>
      <c r="M72" s="124"/>
      <c r="N72" s="69">
        <f t="shared" si="20"/>
        <v>0</v>
      </c>
      <c r="O72" s="107"/>
    </row>
    <row r="73" spans="1:15" ht="15.75" x14ac:dyDescent="0.25">
      <c r="A73" s="35"/>
      <c r="B73" s="432" t="s">
        <v>176</v>
      </c>
      <c r="C73" s="320"/>
      <c r="D73" s="227">
        <v>542900</v>
      </c>
      <c r="E73" s="123"/>
      <c r="F73" s="124"/>
      <c r="G73" s="124"/>
      <c r="H73" s="74">
        <f t="shared" si="17"/>
        <v>0</v>
      </c>
      <c r="I73" s="124"/>
      <c r="J73" s="124"/>
      <c r="K73" s="68">
        <f t="shared" si="18"/>
        <v>0</v>
      </c>
      <c r="L73" s="68">
        <f t="shared" si="19"/>
        <v>0</v>
      </c>
      <c r="M73" s="124"/>
      <c r="N73" s="69">
        <f t="shared" si="20"/>
        <v>0</v>
      </c>
      <c r="O73" s="107"/>
    </row>
    <row r="74" spans="1:15" ht="15.75" x14ac:dyDescent="0.25">
      <c r="A74" s="35"/>
      <c r="B74" s="432" t="s">
        <v>267</v>
      </c>
      <c r="C74" s="320"/>
      <c r="D74" s="227">
        <v>543000</v>
      </c>
      <c r="E74" s="123"/>
      <c r="F74" s="124"/>
      <c r="G74" s="124"/>
      <c r="H74" s="74">
        <f t="shared" si="17"/>
        <v>0</v>
      </c>
      <c r="I74" s="124"/>
      <c r="J74" s="124"/>
      <c r="K74" s="68">
        <f t="shared" si="18"/>
        <v>0</v>
      </c>
      <c r="L74" s="68">
        <f t="shared" si="19"/>
        <v>0</v>
      </c>
      <c r="M74" s="124"/>
      <c r="N74" s="69">
        <f t="shared" si="20"/>
        <v>0</v>
      </c>
      <c r="O74" s="107"/>
    </row>
    <row r="75" spans="1:15" ht="15.75" x14ac:dyDescent="0.25">
      <c r="A75" s="35"/>
      <c r="B75" s="432" t="s">
        <v>268</v>
      </c>
      <c r="C75" s="320"/>
      <c r="D75" s="227">
        <v>543009</v>
      </c>
      <c r="E75" s="123"/>
      <c r="F75" s="124"/>
      <c r="G75" s="124"/>
      <c r="H75" s="74">
        <f t="shared" si="17"/>
        <v>0</v>
      </c>
      <c r="I75" s="124"/>
      <c r="J75" s="124"/>
      <c r="K75" s="68">
        <f t="shared" si="18"/>
        <v>0</v>
      </c>
      <c r="L75" s="68">
        <f t="shared" si="19"/>
        <v>0</v>
      </c>
      <c r="M75" s="124"/>
      <c r="N75" s="69">
        <f t="shared" si="20"/>
        <v>0</v>
      </c>
      <c r="O75" s="107"/>
    </row>
    <row r="76" spans="1:15" ht="15.75" x14ac:dyDescent="0.25">
      <c r="A76" s="35"/>
      <c r="B76" s="432" t="s">
        <v>75</v>
      </c>
      <c r="C76" s="320"/>
      <c r="D76" s="227">
        <v>543100</v>
      </c>
      <c r="E76" s="123"/>
      <c r="F76" s="124"/>
      <c r="G76" s="124"/>
      <c r="H76" s="74">
        <f t="shared" si="17"/>
        <v>0</v>
      </c>
      <c r="I76" s="124"/>
      <c r="J76" s="124"/>
      <c r="K76" s="68">
        <v>0</v>
      </c>
      <c r="L76" s="68">
        <f t="shared" si="19"/>
        <v>0</v>
      </c>
      <c r="M76" s="124"/>
      <c r="N76" s="69">
        <f t="shared" si="20"/>
        <v>0</v>
      </c>
      <c r="O76" s="107"/>
    </row>
    <row r="77" spans="1:15" ht="15.75" x14ac:dyDescent="0.25">
      <c r="A77" s="35"/>
      <c r="B77" s="432" t="s">
        <v>177</v>
      </c>
      <c r="C77" s="320"/>
      <c r="D77" s="227">
        <v>543200</v>
      </c>
      <c r="E77" s="123"/>
      <c r="F77" s="124"/>
      <c r="G77" s="124"/>
      <c r="H77" s="74">
        <f t="shared" si="17"/>
        <v>0</v>
      </c>
      <c r="I77" s="124"/>
      <c r="J77" s="124"/>
      <c r="K77" s="68">
        <f t="shared" ref="K77:K140" si="21">I77+J77</f>
        <v>0</v>
      </c>
      <c r="L77" s="68">
        <f t="shared" si="19"/>
        <v>0</v>
      </c>
      <c r="M77" s="124"/>
      <c r="N77" s="69">
        <f t="shared" si="20"/>
        <v>0</v>
      </c>
      <c r="O77" s="107"/>
    </row>
    <row r="78" spans="1:15" ht="15.75" x14ac:dyDescent="0.25">
      <c r="A78" s="35"/>
      <c r="B78" s="432" t="s">
        <v>178</v>
      </c>
      <c r="C78" s="320"/>
      <c r="D78" s="227">
        <v>543300</v>
      </c>
      <c r="E78" s="123"/>
      <c r="F78" s="124"/>
      <c r="G78" s="124"/>
      <c r="H78" s="74">
        <f t="shared" si="17"/>
        <v>0</v>
      </c>
      <c r="I78" s="124"/>
      <c r="J78" s="124"/>
      <c r="K78" s="68">
        <f t="shared" si="21"/>
        <v>0</v>
      </c>
      <c r="L78" s="68">
        <f t="shared" si="19"/>
        <v>0</v>
      </c>
      <c r="M78" s="124"/>
      <c r="N78" s="69">
        <f t="shared" si="20"/>
        <v>0</v>
      </c>
      <c r="O78" s="107"/>
    </row>
    <row r="79" spans="1:15" ht="15.75" x14ac:dyDescent="0.25">
      <c r="A79" s="35"/>
      <c r="B79" s="432" t="s">
        <v>179</v>
      </c>
      <c r="C79" s="320"/>
      <c r="D79" s="227">
        <v>543400</v>
      </c>
      <c r="E79" s="123"/>
      <c r="F79" s="124"/>
      <c r="G79" s="124"/>
      <c r="H79" s="74">
        <f t="shared" si="17"/>
        <v>0</v>
      </c>
      <c r="I79" s="124"/>
      <c r="J79" s="124"/>
      <c r="K79" s="68">
        <f t="shared" si="21"/>
        <v>0</v>
      </c>
      <c r="L79" s="68">
        <f t="shared" si="19"/>
        <v>0</v>
      </c>
      <c r="M79" s="124"/>
      <c r="N79" s="69">
        <f t="shared" si="20"/>
        <v>0</v>
      </c>
      <c r="O79" s="107"/>
    </row>
    <row r="80" spans="1:15" ht="15.75" x14ac:dyDescent="0.25">
      <c r="A80" s="35"/>
      <c r="B80" s="432" t="s">
        <v>180</v>
      </c>
      <c r="C80" s="320"/>
      <c r="D80" s="227">
        <v>543500</v>
      </c>
      <c r="E80" s="123"/>
      <c r="F80" s="124"/>
      <c r="G80" s="124"/>
      <c r="H80" s="74">
        <f t="shared" si="17"/>
        <v>0</v>
      </c>
      <c r="I80" s="124"/>
      <c r="J80" s="124"/>
      <c r="K80" s="68">
        <f t="shared" si="21"/>
        <v>0</v>
      </c>
      <c r="L80" s="68">
        <f t="shared" si="19"/>
        <v>0</v>
      </c>
      <c r="M80" s="124"/>
      <c r="N80" s="69">
        <f t="shared" si="20"/>
        <v>0</v>
      </c>
      <c r="O80" s="107"/>
    </row>
    <row r="81" spans="1:15" ht="15.75" x14ac:dyDescent="0.25">
      <c r="A81" s="35"/>
      <c r="B81" s="432" t="s">
        <v>181</v>
      </c>
      <c r="C81" s="320"/>
      <c r="D81" s="227">
        <v>543600</v>
      </c>
      <c r="E81" s="123"/>
      <c r="F81" s="124"/>
      <c r="G81" s="124"/>
      <c r="H81" s="74">
        <f t="shared" si="17"/>
        <v>0</v>
      </c>
      <c r="I81" s="124"/>
      <c r="J81" s="124"/>
      <c r="K81" s="68">
        <f t="shared" si="21"/>
        <v>0</v>
      </c>
      <c r="L81" s="68">
        <f t="shared" si="19"/>
        <v>0</v>
      </c>
      <c r="M81" s="124"/>
      <c r="N81" s="69">
        <f t="shared" si="20"/>
        <v>0</v>
      </c>
      <c r="O81" s="107"/>
    </row>
    <row r="82" spans="1:15" ht="15.75" x14ac:dyDescent="0.25">
      <c r="A82" s="35"/>
      <c r="B82" s="432" t="s">
        <v>182</v>
      </c>
      <c r="C82" s="320"/>
      <c r="D82" s="227">
        <v>543700</v>
      </c>
      <c r="E82" s="123"/>
      <c r="F82" s="124"/>
      <c r="G82" s="124"/>
      <c r="H82" s="74">
        <f t="shared" si="17"/>
        <v>0</v>
      </c>
      <c r="I82" s="124"/>
      <c r="J82" s="124"/>
      <c r="K82" s="68">
        <f t="shared" si="21"/>
        <v>0</v>
      </c>
      <c r="L82" s="68">
        <f t="shared" si="19"/>
        <v>0</v>
      </c>
      <c r="M82" s="124"/>
      <c r="N82" s="69">
        <f t="shared" si="20"/>
        <v>0</v>
      </c>
      <c r="O82" s="107"/>
    </row>
    <row r="83" spans="1:15" ht="15.75" x14ac:dyDescent="0.25">
      <c r="A83" s="35"/>
      <c r="B83" s="432" t="s">
        <v>183</v>
      </c>
      <c r="C83" s="320"/>
      <c r="D83" s="227">
        <v>543820</v>
      </c>
      <c r="E83" s="123"/>
      <c r="F83" s="124"/>
      <c r="G83" s="124"/>
      <c r="H83" s="74">
        <f t="shared" si="17"/>
        <v>0</v>
      </c>
      <c r="I83" s="124"/>
      <c r="J83" s="124"/>
      <c r="K83" s="68">
        <f t="shared" si="21"/>
        <v>0</v>
      </c>
      <c r="L83" s="68">
        <f>+H83-K83</f>
        <v>0</v>
      </c>
      <c r="M83" s="124"/>
      <c r="N83" s="69">
        <f>+L83-M83</f>
        <v>0</v>
      </c>
      <c r="O83" s="107"/>
    </row>
    <row r="84" spans="1:15" ht="15.75" x14ac:dyDescent="0.25">
      <c r="A84" s="35"/>
      <c r="B84" s="432" t="s">
        <v>269</v>
      </c>
      <c r="C84" s="320"/>
      <c r="D84" s="227">
        <v>543830</v>
      </c>
      <c r="E84" s="123"/>
      <c r="F84" s="124"/>
      <c r="G84" s="124"/>
      <c r="H84" s="74">
        <f t="shared" si="17"/>
        <v>0</v>
      </c>
      <c r="I84" s="124"/>
      <c r="J84" s="124"/>
      <c r="K84" s="68">
        <f t="shared" si="21"/>
        <v>0</v>
      </c>
      <c r="L84" s="68">
        <f t="shared" si="19"/>
        <v>0</v>
      </c>
      <c r="M84" s="124"/>
      <c r="N84" s="69">
        <f t="shared" si="20"/>
        <v>0</v>
      </c>
      <c r="O84" s="107"/>
    </row>
    <row r="85" spans="1:15" ht="15.75" x14ac:dyDescent="0.25">
      <c r="A85" s="35"/>
      <c r="B85" s="432" t="s">
        <v>54</v>
      </c>
      <c r="C85" s="320"/>
      <c r="D85" s="227">
        <v>543900</v>
      </c>
      <c r="E85" s="123"/>
      <c r="F85" s="124"/>
      <c r="G85" s="124"/>
      <c r="H85" s="74">
        <f t="shared" si="17"/>
        <v>0</v>
      </c>
      <c r="I85" s="124"/>
      <c r="J85" s="124"/>
      <c r="K85" s="68">
        <f t="shared" si="21"/>
        <v>0</v>
      </c>
      <c r="L85" s="68">
        <f>+H85-K85</f>
        <v>0</v>
      </c>
      <c r="M85" s="124"/>
      <c r="N85" s="69">
        <f>+L85-M85</f>
        <v>0</v>
      </c>
      <c r="O85" s="107"/>
    </row>
    <row r="86" spans="1:15" ht="15.75" x14ac:dyDescent="0.25">
      <c r="A86" s="35"/>
      <c r="B86" s="432" t="s">
        <v>184</v>
      </c>
      <c r="C86" s="320"/>
      <c r="D86" s="227">
        <v>544000</v>
      </c>
      <c r="E86" s="123"/>
      <c r="F86" s="124"/>
      <c r="G86" s="124"/>
      <c r="H86" s="74">
        <f t="shared" si="17"/>
        <v>0</v>
      </c>
      <c r="I86" s="124"/>
      <c r="J86" s="124"/>
      <c r="K86" s="68">
        <f t="shared" si="21"/>
        <v>0</v>
      </c>
      <c r="L86" s="68">
        <f t="shared" si="19"/>
        <v>0</v>
      </c>
      <c r="M86" s="124"/>
      <c r="N86" s="69">
        <f t="shared" si="20"/>
        <v>0</v>
      </c>
      <c r="O86" s="107"/>
    </row>
    <row r="87" spans="1:15" ht="15.75" x14ac:dyDescent="0.25">
      <c r="A87" s="35"/>
      <c r="B87" s="432" t="s">
        <v>185</v>
      </c>
      <c r="C87" s="320"/>
      <c r="D87" s="227">
        <v>544100</v>
      </c>
      <c r="E87" s="123"/>
      <c r="F87" s="124"/>
      <c r="G87" s="124"/>
      <c r="H87" s="74">
        <f t="shared" si="17"/>
        <v>0</v>
      </c>
      <c r="I87" s="124"/>
      <c r="J87" s="124"/>
      <c r="K87" s="68">
        <f t="shared" si="21"/>
        <v>0</v>
      </c>
      <c r="L87" s="68">
        <f>+H87-K87</f>
        <v>0</v>
      </c>
      <c r="M87" s="124"/>
      <c r="N87" s="69">
        <f>+L87-M87</f>
        <v>0</v>
      </c>
      <c r="O87" s="107"/>
    </row>
    <row r="88" spans="1:15" ht="15.75" x14ac:dyDescent="0.25">
      <c r="A88" s="35"/>
      <c r="B88" s="432" t="s">
        <v>186</v>
      </c>
      <c r="C88" s="320"/>
      <c r="D88" s="227">
        <v>544200</v>
      </c>
      <c r="E88" s="123"/>
      <c r="F88" s="124"/>
      <c r="G88" s="124"/>
      <c r="H88" s="74">
        <f t="shared" si="17"/>
        <v>0</v>
      </c>
      <c r="I88" s="124"/>
      <c r="J88" s="124"/>
      <c r="K88" s="68">
        <f t="shared" si="21"/>
        <v>0</v>
      </c>
      <c r="L88" s="68">
        <f t="shared" si="19"/>
        <v>0</v>
      </c>
      <c r="M88" s="124"/>
      <c r="N88" s="69">
        <f t="shared" si="20"/>
        <v>0</v>
      </c>
      <c r="O88" s="107"/>
    </row>
    <row r="89" spans="1:15" ht="15.75" x14ac:dyDescent="0.25">
      <c r="A89" s="35"/>
      <c r="B89" s="432" t="s">
        <v>187</v>
      </c>
      <c r="C89" s="320"/>
      <c r="D89" s="227">
        <v>544300</v>
      </c>
      <c r="E89" s="123"/>
      <c r="F89" s="124"/>
      <c r="G89" s="124"/>
      <c r="H89" s="74">
        <f t="shared" si="17"/>
        <v>0</v>
      </c>
      <c r="I89" s="124"/>
      <c r="J89" s="124"/>
      <c r="K89" s="68">
        <f t="shared" si="21"/>
        <v>0</v>
      </c>
      <c r="L89" s="68">
        <f t="shared" si="19"/>
        <v>0</v>
      </c>
      <c r="M89" s="124"/>
      <c r="N89" s="69">
        <f t="shared" si="20"/>
        <v>0</v>
      </c>
      <c r="O89" s="107"/>
    </row>
    <row r="90" spans="1:15" ht="15.75" x14ac:dyDescent="0.25">
      <c r="A90" s="35"/>
      <c r="B90" s="432" t="s">
        <v>188</v>
      </c>
      <c r="C90" s="320"/>
      <c r="D90" s="227">
        <v>544400</v>
      </c>
      <c r="E90" s="123"/>
      <c r="F90" s="124"/>
      <c r="G90" s="124"/>
      <c r="H90" s="74">
        <f t="shared" si="17"/>
        <v>0</v>
      </c>
      <c r="I90" s="124"/>
      <c r="J90" s="124"/>
      <c r="K90" s="68">
        <f t="shared" si="21"/>
        <v>0</v>
      </c>
      <c r="L90" s="68">
        <f t="shared" si="19"/>
        <v>0</v>
      </c>
      <c r="M90" s="124"/>
      <c r="N90" s="69">
        <f t="shared" si="20"/>
        <v>0</v>
      </c>
      <c r="O90" s="107"/>
    </row>
    <row r="91" spans="1:15" ht="15.75" x14ac:dyDescent="0.25">
      <c r="A91" s="35"/>
      <c r="B91" s="432" t="s">
        <v>189</v>
      </c>
      <c r="C91" s="320"/>
      <c r="D91" s="227">
        <v>544500</v>
      </c>
      <c r="E91" s="123"/>
      <c r="F91" s="124"/>
      <c r="G91" s="124"/>
      <c r="H91" s="74">
        <f t="shared" si="17"/>
        <v>0</v>
      </c>
      <c r="I91" s="124"/>
      <c r="J91" s="124"/>
      <c r="K91" s="68">
        <f t="shared" si="21"/>
        <v>0</v>
      </c>
      <c r="L91" s="68">
        <f>+H91-K91</f>
        <v>0</v>
      </c>
      <c r="M91" s="124"/>
      <c r="N91" s="69">
        <f>+L91-M91</f>
        <v>0</v>
      </c>
      <c r="O91" s="107"/>
    </row>
    <row r="92" spans="1:15" ht="15.75" x14ac:dyDescent="0.25">
      <c r="A92" s="35"/>
      <c r="B92" s="432" t="s">
        <v>190</v>
      </c>
      <c r="C92" s="320"/>
      <c r="D92" s="227">
        <v>544600</v>
      </c>
      <c r="E92" s="123"/>
      <c r="F92" s="124"/>
      <c r="G92" s="124"/>
      <c r="H92" s="74">
        <f t="shared" si="17"/>
        <v>0</v>
      </c>
      <c r="I92" s="124"/>
      <c r="J92" s="124"/>
      <c r="K92" s="68">
        <f t="shared" si="21"/>
        <v>0</v>
      </c>
      <c r="L92" s="68">
        <f>+H92-K92</f>
        <v>0</v>
      </c>
      <c r="M92" s="124"/>
      <c r="N92" s="69">
        <f>+L92-M92</f>
        <v>0</v>
      </c>
      <c r="O92" s="107"/>
    </row>
    <row r="93" spans="1:15" ht="15.75" x14ac:dyDescent="0.25">
      <c r="A93" s="35"/>
      <c r="B93" s="432" t="s">
        <v>191</v>
      </c>
      <c r="C93" s="320"/>
      <c r="D93" s="227">
        <v>544700</v>
      </c>
      <c r="E93" s="123"/>
      <c r="F93" s="124"/>
      <c r="G93" s="124"/>
      <c r="H93" s="74">
        <f t="shared" si="17"/>
        <v>0</v>
      </c>
      <c r="I93" s="124"/>
      <c r="J93" s="124"/>
      <c r="K93" s="68">
        <f t="shared" si="21"/>
        <v>0</v>
      </c>
      <c r="L93" s="68">
        <f>+H93-K93</f>
        <v>0</v>
      </c>
      <c r="M93" s="124"/>
      <c r="N93" s="69">
        <f>+L93-M93</f>
        <v>0</v>
      </c>
      <c r="O93" s="107"/>
    </row>
    <row r="94" spans="1:15" ht="15.75" x14ac:dyDescent="0.25">
      <c r="A94" s="35"/>
      <c r="B94" s="432" t="s">
        <v>192</v>
      </c>
      <c r="C94" s="320"/>
      <c r="D94" s="227">
        <v>544800</v>
      </c>
      <c r="E94" s="123"/>
      <c r="F94" s="124"/>
      <c r="G94" s="124"/>
      <c r="H94" s="74">
        <f t="shared" si="17"/>
        <v>0</v>
      </c>
      <c r="I94" s="124"/>
      <c r="J94" s="124"/>
      <c r="K94" s="68">
        <f t="shared" si="21"/>
        <v>0</v>
      </c>
      <c r="L94" s="68">
        <f>+H94-K94</f>
        <v>0</v>
      </c>
      <c r="M94" s="124"/>
      <c r="N94" s="69">
        <f>+L94-M94</f>
        <v>0</v>
      </c>
      <c r="O94" s="107"/>
    </row>
    <row r="95" spans="1:15" ht="15.75" x14ac:dyDescent="0.25">
      <c r="A95" s="35"/>
      <c r="B95" s="432" t="s">
        <v>193</v>
      </c>
      <c r="C95" s="320"/>
      <c r="D95" s="227">
        <v>544900</v>
      </c>
      <c r="E95" s="123"/>
      <c r="F95" s="124"/>
      <c r="G95" s="124"/>
      <c r="H95" s="74">
        <f t="shared" si="17"/>
        <v>0</v>
      </c>
      <c r="I95" s="124"/>
      <c r="J95" s="124"/>
      <c r="K95" s="68">
        <f t="shared" si="21"/>
        <v>0</v>
      </c>
      <c r="L95" s="68">
        <f>+H95-K95</f>
        <v>0</v>
      </c>
      <c r="M95" s="124"/>
      <c r="N95" s="69">
        <f>+L95-M95</f>
        <v>0</v>
      </c>
      <c r="O95" s="107"/>
    </row>
    <row r="96" spans="1:15" ht="15.75" x14ac:dyDescent="0.25">
      <c r="A96" s="35"/>
      <c r="B96" s="432" t="s">
        <v>37</v>
      </c>
      <c r="C96" s="320"/>
      <c r="D96" s="227">
        <v>545600</v>
      </c>
      <c r="E96" s="123"/>
      <c r="F96" s="124"/>
      <c r="G96" s="124"/>
      <c r="H96" s="74">
        <f t="shared" si="17"/>
        <v>0</v>
      </c>
      <c r="I96" s="124"/>
      <c r="J96" s="124"/>
      <c r="K96" s="68">
        <f t="shared" si="21"/>
        <v>0</v>
      </c>
      <c r="L96" s="68">
        <f t="shared" si="19"/>
        <v>0</v>
      </c>
      <c r="M96" s="124"/>
      <c r="N96" s="69">
        <f t="shared" si="20"/>
        <v>0</v>
      </c>
      <c r="O96" s="107"/>
    </row>
    <row r="97" spans="1:15" ht="15.75" x14ac:dyDescent="0.25">
      <c r="A97" s="35"/>
      <c r="B97" s="432" t="s">
        <v>194</v>
      </c>
      <c r="C97" s="320"/>
      <c r="D97" s="227">
        <v>545609</v>
      </c>
      <c r="E97" s="123"/>
      <c r="F97" s="124"/>
      <c r="G97" s="124"/>
      <c r="H97" s="74">
        <f t="shared" si="17"/>
        <v>0</v>
      </c>
      <c r="I97" s="124"/>
      <c r="J97" s="124"/>
      <c r="K97" s="68">
        <f t="shared" si="21"/>
        <v>0</v>
      </c>
      <c r="L97" s="68">
        <f t="shared" si="19"/>
        <v>0</v>
      </c>
      <c r="M97" s="124"/>
      <c r="N97" s="69">
        <f t="shared" si="20"/>
        <v>0</v>
      </c>
      <c r="O97" s="21"/>
    </row>
    <row r="98" spans="1:15" ht="15.75" x14ac:dyDescent="0.25">
      <c r="A98" s="35"/>
      <c r="B98" s="432" t="s">
        <v>195</v>
      </c>
      <c r="C98" s="320"/>
      <c r="D98" s="227">
        <v>545700</v>
      </c>
      <c r="E98" s="123"/>
      <c r="F98" s="124"/>
      <c r="G98" s="124"/>
      <c r="H98" s="74">
        <f t="shared" si="17"/>
        <v>0</v>
      </c>
      <c r="I98" s="124"/>
      <c r="J98" s="124"/>
      <c r="K98" s="68">
        <f t="shared" si="21"/>
        <v>0</v>
      </c>
      <c r="L98" s="68">
        <f t="shared" si="19"/>
        <v>0</v>
      </c>
      <c r="M98" s="124"/>
      <c r="N98" s="69">
        <f t="shared" si="20"/>
        <v>0</v>
      </c>
      <c r="O98" s="107"/>
    </row>
    <row r="99" spans="1:15" ht="15.75" x14ac:dyDescent="0.25">
      <c r="A99" s="35"/>
      <c r="B99" s="432" t="s">
        <v>196</v>
      </c>
      <c r="C99" s="320"/>
      <c r="D99" s="227">
        <v>545710</v>
      </c>
      <c r="E99" s="123"/>
      <c r="F99" s="124"/>
      <c r="G99" s="124"/>
      <c r="H99" s="74">
        <f t="shared" si="17"/>
        <v>0</v>
      </c>
      <c r="I99" s="124"/>
      <c r="J99" s="124"/>
      <c r="K99" s="68">
        <f t="shared" si="21"/>
        <v>0</v>
      </c>
      <c r="L99" s="68">
        <f>+H99-K99</f>
        <v>0</v>
      </c>
      <c r="M99" s="124"/>
      <c r="N99" s="69">
        <f>+L99-M99</f>
        <v>0</v>
      </c>
      <c r="O99" s="107"/>
    </row>
    <row r="100" spans="1:15" ht="15.75" x14ac:dyDescent="0.25">
      <c r="A100" s="35"/>
      <c r="B100" s="432" t="s">
        <v>197</v>
      </c>
      <c r="C100" s="320"/>
      <c r="D100" s="227">
        <v>545800</v>
      </c>
      <c r="E100" s="123"/>
      <c r="F100" s="124"/>
      <c r="G100" s="124"/>
      <c r="H100" s="74">
        <f t="shared" si="17"/>
        <v>0</v>
      </c>
      <c r="I100" s="124"/>
      <c r="J100" s="124"/>
      <c r="K100" s="68">
        <f t="shared" si="21"/>
        <v>0</v>
      </c>
      <c r="L100" s="68">
        <f t="shared" si="19"/>
        <v>0</v>
      </c>
      <c r="M100" s="124"/>
      <c r="N100" s="69">
        <f t="shared" si="20"/>
        <v>0</v>
      </c>
      <c r="O100" s="107"/>
    </row>
    <row r="101" spans="1:15" ht="15.75" x14ac:dyDescent="0.25">
      <c r="A101" s="35"/>
      <c r="B101" s="432" t="s">
        <v>198</v>
      </c>
      <c r="C101" s="320"/>
      <c r="D101" s="227">
        <v>545810</v>
      </c>
      <c r="E101" s="123"/>
      <c r="F101" s="124"/>
      <c r="G101" s="124"/>
      <c r="H101" s="74">
        <f t="shared" si="17"/>
        <v>0</v>
      </c>
      <c r="I101" s="124"/>
      <c r="J101" s="124"/>
      <c r="K101" s="68">
        <f t="shared" si="21"/>
        <v>0</v>
      </c>
      <c r="L101" s="68">
        <f t="shared" si="19"/>
        <v>0</v>
      </c>
      <c r="M101" s="124"/>
      <c r="N101" s="69">
        <f t="shared" si="20"/>
        <v>0</v>
      </c>
      <c r="O101" s="107"/>
    </row>
    <row r="102" spans="1:15" ht="15.75" x14ac:dyDescent="0.25">
      <c r="A102" s="35"/>
      <c r="B102" s="432" t="s">
        <v>199</v>
      </c>
      <c r="C102" s="320"/>
      <c r="D102" s="227">
        <v>545900</v>
      </c>
      <c r="E102" s="123"/>
      <c r="F102" s="124"/>
      <c r="G102" s="124"/>
      <c r="H102" s="74">
        <f t="shared" si="17"/>
        <v>0</v>
      </c>
      <c r="I102" s="124"/>
      <c r="J102" s="124"/>
      <c r="K102" s="68">
        <f t="shared" si="21"/>
        <v>0</v>
      </c>
      <c r="L102" s="68">
        <f t="shared" si="19"/>
        <v>0</v>
      </c>
      <c r="M102" s="124"/>
      <c r="N102" s="69">
        <f t="shared" si="20"/>
        <v>0</v>
      </c>
      <c r="O102" s="107"/>
    </row>
    <row r="103" spans="1:15" ht="15.75" x14ac:dyDescent="0.25">
      <c r="A103" s="35"/>
      <c r="B103" s="432" t="s">
        <v>270</v>
      </c>
      <c r="C103" s="320"/>
      <c r="D103" s="227">
        <v>545909</v>
      </c>
      <c r="E103" s="123"/>
      <c r="F103" s="124"/>
      <c r="G103" s="124"/>
      <c r="H103" s="74">
        <f t="shared" si="17"/>
        <v>0</v>
      </c>
      <c r="I103" s="124"/>
      <c r="J103" s="125"/>
      <c r="K103" s="68">
        <f t="shared" si="21"/>
        <v>0</v>
      </c>
      <c r="L103" s="68">
        <f t="shared" si="19"/>
        <v>0</v>
      </c>
      <c r="M103" s="125"/>
      <c r="N103" s="69">
        <f t="shared" si="20"/>
        <v>0</v>
      </c>
      <c r="O103" s="107"/>
    </row>
    <row r="104" spans="1:15" ht="15.75" x14ac:dyDescent="0.25">
      <c r="A104" s="35"/>
      <c r="B104" s="432" t="s">
        <v>200</v>
      </c>
      <c r="C104" s="320"/>
      <c r="D104" s="227">
        <v>546000</v>
      </c>
      <c r="E104" s="123"/>
      <c r="F104" s="124"/>
      <c r="G104" s="124"/>
      <c r="H104" s="74">
        <f t="shared" si="17"/>
        <v>0</v>
      </c>
      <c r="I104" s="124"/>
      <c r="J104" s="124"/>
      <c r="K104" s="68">
        <f t="shared" si="21"/>
        <v>0</v>
      </c>
      <c r="L104" s="68">
        <f t="shared" si="19"/>
        <v>0</v>
      </c>
      <c r="M104" s="124"/>
      <c r="N104" s="69">
        <f t="shared" si="20"/>
        <v>0</v>
      </c>
      <c r="O104" s="107"/>
    </row>
    <row r="105" spans="1:15" ht="15.75" x14ac:dyDescent="0.25">
      <c r="A105" s="35"/>
      <c r="B105" s="432" t="s">
        <v>76</v>
      </c>
      <c r="C105" s="320"/>
      <c r="D105" s="227">
        <v>546100</v>
      </c>
      <c r="E105" s="123"/>
      <c r="F105" s="124"/>
      <c r="G105" s="124"/>
      <c r="H105" s="74">
        <f t="shared" si="17"/>
        <v>0</v>
      </c>
      <c r="I105" s="124"/>
      <c r="J105" s="124"/>
      <c r="K105" s="68">
        <f t="shared" si="21"/>
        <v>0</v>
      </c>
      <c r="L105" s="68">
        <f t="shared" si="19"/>
        <v>0</v>
      </c>
      <c r="M105" s="124"/>
      <c r="N105" s="69">
        <f t="shared" si="20"/>
        <v>0</v>
      </c>
      <c r="O105" s="107"/>
    </row>
    <row r="106" spans="1:15" ht="15.75" x14ac:dyDescent="0.25">
      <c r="A106" s="35"/>
      <c r="B106" s="432" t="s">
        <v>271</v>
      </c>
      <c r="C106" s="320"/>
      <c r="D106" s="227">
        <v>546109</v>
      </c>
      <c r="E106" s="123"/>
      <c r="F106" s="124"/>
      <c r="G106" s="124"/>
      <c r="H106" s="74">
        <f t="shared" si="17"/>
        <v>0</v>
      </c>
      <c r="I106" s="124"/>
      <c r="J106" s="124"/>
      <c r="K106" s="68">
        <f t="shared" si="21"/>
        <v>0</v>
      </c>
      <c r="L106" s="68">
        <f t="shared" si="19"/>
        <v>0</v>
      </c>
      <c r="M106" s="124"/>
      <c r="N106" s="69">
        <f t="shared" si="20"/>
        <v>0</v>
      </c>
      <c r="O106" s="107"/>
    </row>
    <row r="107" spans="1:15" ht="15.75" x14ac:dyDescent="0.25">
      <c r="A107" s="35"/>
      <c r="B107" s="432" t="s">
        <v>201</v>
      </c>
      <c r="C107" s="320"/>
      <c r="D107" s="227">
        <v>546200</v>
      </c>
      <c r="E107" s="123"/>
      <c r="F107" s="124"/>
      <c r="G107" s="124"/>
      <c r="H107" s="74">
        <f t="shared" si="17"/>
        <v>0</v>
      </c>
      <c r="I107" s="124"/>
      <c r="J107" s="124"/>
      <c r="K107" s="68">
        <f t="shared" si="21"/>
        <v>0</v>
      </c>
      <c r="L107" s="68">
        <f t="shared" si="19"/>
        <v>0</v>
      </c>
      <c r="M107" s="124"/>
      <c r="N107" s="69">
        <f t="shared" si="20"/>
        <v>0</v>
      </c>
      <c r="O107" s="107"/>
    </row>
    <row r="108" spans="1:15" ht="15.75" x14ac:dyDescent="0.25">
      <c r="A108" s="35"/>
      <c r="B108" s="432" t="s">
        <v>38</v>
      </c>
      <c r="C108" s="320"/>
      <c r="D108" s="227">
        <v>546300</v>
      </c>
      <c r="E108" s="123"/>
      <c r="F108" s="124"/>
      <c r="G108" s="124"/>
      <c r="H108" s="74">
        <f t="shared" si="17"/>
        <v>0</v>
      </c>
      <c r="I108" s="124"/>
      <c r="J108" s="124"/>
      <c r="K108" s="68">
        <f t="shared" si="21"/>
        <v>0</v>
      </c>
      <c r="L108" s="68">
        <f t="shared" si="19"/>
        <v>0</v>
      </c>
      <c r="M108" s="124"/>
      <c r="N108" s="69">
        <f t="shared" si="20"/>
        <v>0</v>
      </c>
      <c r="O108" s="107"/>
    </row>
    <row r="109" spans="1:15" ht="15.75" x14ac:dyDescent="0.25">
      <c r="A109" s="35"/>
      <c r="B109" s="432" t="s">
        <v>202</v>
      </c>
      <c r="C109" s="320"/>
      <c r="D109" s="227">
        <v>546310</v>
      </c>
      <c r="E109" s="123"/>
      <c r="F109" s="124"/>
      <c r="G109" s="124"/>
      <c r="H109" s="74">
        <f t="shared" si="17"/>
        <v>0</v>
      </c>
      <c r="I109" s="124"/>
      <c r="J109" s="124"/>
      <c r="K109" s="68">
        <f t="shared" si="21"/>
        <v>0</v>
      </c>
      <c r="L109" s="68">
        <f t="shared" si="19"/>
        <v>0</v>
      </c>
      <c r="M109" s="124"/>
      <c r="N109" s="69">
        <f t="shared" si="20"/>
        <v>0</v>
      </c>
      <c r="O109" s="107"/>
    </row>
    <row r="110" spans="1:15" ht="15.75" x14ac:dyDescent="0.25">
      <c r="A110" s="35"/>
      <c r="B110" s="432" t="s">
        <v>203</v>
      </c>
      <c r="C110" s="320"/>
      <c r="D110" s="227">
        <v>546320</v>
      </c>
      <c r="E110" s="123"/>
      <c r="F110" s="124"/>
      <c r="G110" s="124"/>
      <c r="H110" s="74">
        <f t="shared" si="17"/>
        <v>0</v>
      </c>
      <c r="I110" s="124"/>
      <c r="J110" s="124"/>
      <c r="K110" s="68">
        <f t="shared" si="21"/>
        <v>0</v>
      </c>
      <c r="L110" s="68">
        <f t="shared" si="19"/>
        <v>0</v>
      </c>
      <c r="M110" s="124"/>
      <c r="N110" s="69">
        <f t="shared" si="20"/>
        <v>0</v>
      </c>
      <c r="O110" s="107"/>
    </row>
    <row r="111" spans="1:15" ht="15.75" x14ac:dyDescent="0.25">
      <c r="A111" s="35"/>
      <c r="B111" s="432" t="s">
        <v>204</v>
      </c>
      <c r="C111" s="320"/>
      <c r="D111" s="227">
        <v>546330</v>
      </c>
      <c r="E111" s="123"/>
      <c r="F111" s="124"/>
      <c r="G111" s="124"/>
      <c r="H111" s="74">
        <f t="shared" si="17"/>
        <v>0</v>
      </c>
      <c r="I111" s="124"/>
      <c r="J111" s="124"/>
      <c r="K111" s="68">
        <f t="shared" si="21"/>
        <v>0</v>
      </c>
      <c r="L111" s="68">
        <f>+H111-K111</f>
        <v>0</v>
      </c>
      <c r="M111" s="124"/>
      <c r="N111" s="69">
        <f>+L111-M111</f>
        <v>0</v>
      </c>
      <c r="O111" s="107"/>
    </row>
    <row r="112" spans="1:15" ht="15.75" x14ac:dyDescent="0.25">
      <c r="A112" s="35"/>
      <c r="B112" s="432" t="s">
        <v>205</v>
      </c>
      <c r="C112" s="320"/>
      <c r="D112" s="227">
        <v>546340</v>
      </c>
      <c r="E112" s="123"/>
      <c r="F112" s="124"/>
      <c r="G112" s="124"/>
      <c r="H112" s="74">
        <f t="shared" si="17"/>
        <v>0</v>
      </c>
      <c r="I112" s="124"/>
      <c r="J112" s="124"/>
      <c r="K112" s="68">
        <f t="shared" si="21"/>
        <v>0</v>
      </c>
      <c r="L112" s="68">
        <f t="shared" si="19"/>
        <v>0</v>
      </c>
      <c r="M112" s="124"/>
      <c r="N112" s="69">
        <f t="shared" si="20"/>
        <v>0</v>
      </c>
      <c r="O112" s="107"/>
    </row>
    <row r="113" spans="1:15" ht="15.75" x14ac:dyDescent="0.25">
      <c r="A113" s="35"/>
      <c r="B113" s="432" t="s">
        <v>206</v>
      </c>
      <c r="C113" s="320"/>
      <c r="D113" s="227">
        <v>546350</v>
      </c>
      <c r="E113" s="123"/>
      <c r="F113" s="124"/>
      <c r="G113" s="124"/>
      <c r="H113" s="74">
        <f t="shared" si="17"/>
        <v>0</v>
      </c>
      <c r="I113" s="124"/>
      <c r="J113" s="124"/>
      <c r="K113" s="68">
        <f t="shared" si="21"/>
        <v>0</v>
      </c>
      <c r="L113" s="68">
        <f t="shared" si="19"/>
        <v>0</v>
      </c>
      <c r="M113" s="124"/>
      <c r="N113" s="69">
        <f t="shared" si="20"/>
        <v>0</v>
      </c>
      <c r="O113" s="107"/>
    </row>
    <row r="114" spans="1:15" ht="15.75" x14ac:dyDescent="0.25">
      <c r="A114" s="35"/>
      <c r="B114" s="432" t="s">
        <v>207</v>
      </c>
      <c r="C114" s="320"/>
      <c r="D114" s="227">
        <v>546400</v>
      </c>
      <c r="E114" s="123"/>
      <c r="F114" s="124"/>
      <c r="G114" s="124"/>
      <c r="H114" s="74">
        <f t="shared" si="17"/>
        <v>0</v>
      </c>
      <c r="I114" s="124"/>
      <c r="J114" s="124"/>
      <c r="K114" s="68">
        <f t="shared" si="21"/>
        <v>0</v>
      </c>
      <c r="L114" s="68">
        <f t="shared" si="19"/>
        <v>0</v>
      </c>
      <c r="M114" s="124"/>
      <c r="N114" s="69">
        <f t="shared" si="20"/>
        <v>0</v>
      </c>
      <c r="O114" s="107"/>
    </row>
    <row r="115" spans="1:15" ht="15.75" x14ac:dyDescent="0.25">
      <c r="A115" s="35"/>
      <c r="B115" s="432" t="s">
        <v>208</v>
      </c>
      <c r="C115" s="320"/>
      <c r="D115" s="227">
        <v>546409</v>
      </c>
      <c r="E115" s="123"/>
      <c r="F115" s="124"/>
      <c r="G115" s="124"/>
      <c r="H115" s="74">
        <f t="shared" si="17"/>
        <v>0</v>
      </c>
      <c r="I115" s="124"/>
      <c r="J115" s="124"/>
      <c r="K115" s="68">
        <f t="shared" si="21"/>
        <v>0</v>
      </c>
      <c r="L115" s="68">
        <f t="shared" si="19"/>
        <v>0</v>
      </c>
      <c r="M115" s="124"/>
      <c r="N115" s="69">
        <f t="shared" si="20"/>
        <v>0</v>
      </c>
      <c r="O115" s="107"/>
    </row>
    <row r="116" spans="1:15" ht="15.75" x14ac:dyDescent="0.25">
      <c r="A116" s="35"/>
      <c r="B116" s="432" t="s">
        <v>209</v>
      </c>
      <c r="C116" s="320"/>
      <c r="D116" s="227">
        <v>546500</v>
      </c>
      <c r="E116" s="123"/>
      <c r="F116" s="124"/>
      <c r="G116" s="124"/>
      <c r="H116" s="74">
        <f t="shared" si="17"/>
        <v>0</v>
      </c>
      <c r="I116" s="124"/>
      <c r="J116" s="124"/>
      <c r="K116" s="68">
        <f t="shared" si="21"/>
        <v>0</v>
      </c>
      <c r="L116" s="68">
        <f>+H116-K116</f>
        <v>0</v>
      </c>
      <c r="M116" s="124"/>
      <c r="N116" s="69">
        <f>+L116-M116</f>
        <v>0</v>
      </c>
      <c r="O116" s="107"/>
    </row>
    <row r="117" spans="1:15" ht="15.75" x14ac:dyDescent="0.25">
      <c r="A117" s="35"/>
      <c r="B117" s="432" t="s">
        <v>55</v>
      </c>
      <c r="C117" s="320"/>
      <c r="D117" s="227">
        <v>546600</v>
      </c>
      <c r="E117" s="123"/>
      <c r="F117" s="124"/>
      <c r="G117" s="124"/>
      <c r="H117" s="74">
        <f t="shared" ref="H117:H169" si="22">SUM(F117:G117)</f>
        <v>0</v>
      </c>
      <c r="I117" s="124"/>
      <c r="J117" s="124"/>
      <c r="K117" s="68">
        <f t="shared" si="21"/>
        <v>0</v>
      </c>
      <c r="L117" s="68">
        <f t="shared" si="19"/>
        <v>0</v>
      </c>
      <c r="M117" s="124"/>
      <c r="N117" s="69">
        <f t="shared" si="20"/>
        <v>0</v>
      </c>
      <c r="O117" s="107"/>
    </row>
    <row r="118" spans="1:15" ht="15.75" x14ac:dyDescent="0.25">
      <c r="A118" s="35"/>
      <c r="B118" s="432" t="s">
        <v>102</v>
      </c>
      <c r="C118" s="320"/>
      <c r="D118" s="227">
        <v>546610</v>
      </c>
      <c r="E118" s="123"/>
      <c r="F118" s="124"/>
      <c r="G118" s="124"/>
      <c r="H118" s="74">
        <f t="shared" si="22"/>
        <v>0</v>
      </c>
      <c r="I118" s="124"/>
      <c r="J118" s="124"/>
      <c r="K118" s="68">
        <f t="shared" si="21"/>
        <v>0</v>
      </c>
      <c r="L118" s="68">
        <f t="shared" si="19"/>
        <v>0</v>
      </c>
      <c r="M118" s="124"/>
      <c r="N118" s="69">
        <f t="shared" si="20"/>
        <v>0</v>
      </c>
      <c r="O118" s="107"/>
    </row>
    <row r="119" spans="1:15" ht="15.75" x14ac:dyDescent="0.25">
      <c r="A119" s="35"/>
      <c r="B119" s="432" t="s">
        <v>272</v>
      </c>
      <c r="C119" s="320"/>
      <c r="D119" s="227">
        <v>546700</v>
      </c>
      <c r="E119" s="123"/>
      <c r="F119" s="124"/>
      <c r="G119" s="124"/>
      <c r="H119" s="74">
        <f t="shared" si="22"/>
        <v>0</v>
      </c>
      <c r="I119" s="124"/>
      <c r="J119" s="124"/>
      <c r="K119" s="68">
        <f t="shared" si="21"/>
        <v>0</v>
      </c>
      <c r="L119" s="68">
        <f t="shared" si="19"/>
        <v>0</v>
      </c>
      <c r="M119" s="124"/>
      <c r="N119" s="69">
        <f t="shared" si="20"/>
        <v>0</v>
      </c>
      <c r="O119" s="107"/>
    </row>
    <row r="120" spans="1:15" ht="15.75" x14ac:dyDescent="0.25">
      <c r="A120" s="35"/>
      <c r="B120" s="432" t="s">
        <v>210</v>
      </c>
      <c r="C120" s="320"/>
      <c r="D120" s="227">
        <v>546709</v>
      </c>
      <c r="E120" s="123"/>
      <c r="F120" s="124"/>
      <c r="G120" s="124"/>
      <c r="H120" s="74">
        <f t="shared" si="22"/>
        <v>0</v>
      </c>
      <c r="I120" s="124"/>
      <c r="J120" s="124"/>
      <c r="K120" s="68">
        <f t="shared" si="21"/>
        <v>0</v>
      </c>
      <c r="L120" s="68">
        <f t="shared" si="19"/>
        <v>0</v>
      </c>
      <c r="M120" s="124"/>
      <c r="N120" s="69">
        <f t="shared" si="20"/>
        <v>0</v>
      </c>
      <c r="O120" s="107"/>
    </row>
    <row r="121" spans="1:15" ht="15.75" x14ac:dyDescent="0.25">
      <c r="A121" s="35"/>
      <c r="B121" s="432" t="s">
        <v>211</v>
      </c>
      <c r="C121" s="320"/>
      <c r="D121" s="227">
        <v>546800</v>
      </c>
      <c r="E121" s="123"/>
      <c r="F121" s="124"/>
      <c r="G121" s="124"/>
      <c r="H121" s="74">
        <f t="shared" si="22"/>
        <v>0</v>
      </c>
      <c r="I121" s="124"/>
      <c r="J121" s="124"/>
      <c r="K121" s="68">
        <f t="shared" si="21"/>
        <v>0</v>
      </c>
      <c r="L121" s="68">
        <f t="shared" si="19"/>
        <v>0</v>
      </c>
      <c r="M121" s="124"/>
      <c r="N121" s="69">
        <f t="shared" si="20"/>
        <v>0</v>
      </c>
      <c r="O121" s="107"/>
    </row>
    <row r="122" spans="1:15" ht="15.75" x14ac:dyDescent="0.25">
      <c r="A122" s="35"/>
      <c r="B122" s="432" t="s">
        <v>212</v>
      </c>
      <c r="C122" s="320"/>
      <c r="D122" s="227">
        <v>546809</v>
      </c>
      <c r="E122" s="123"/>
      <c r="F122" s="124"/>
      <c r="G122" s="124"/>
      <c r="H122" s="74">
        <f t="shared" si="22"/>
        <v>0</v>
      </c>
      <c r="I122" s="124"/>
      <c r="J122" s="124"/>
      <c r="K122" s="68">
        <f t="shared" si="21"/>
        <v>0</v>
      </c>
      <c r="L122" s="68">
        <f t="shared" si="19"/>
        <v>0</v>
      </c>
      <c r="M122" s="124"/>
      <c r="N122" s="69">
        <f t="shared" si="20"/>
        <v>0</v>
      </c>
      <c r="O122" s="107"/>
    </row>
    <row r="123" spans="1:15" ht="15.75" x14ac:dyDescent="0.25">
      <c r="A123" s="35"/>
      <c r="B123" s="432" t="s">
        <v>103</v>
      </c>
      <c r="C123" s="320"/>
      <c r="D123" s="227">
        <v>546810</v>
      </c>
      <c r="E123" s="123"/>
      <c r="F123" s="124"/>
      <c r="G123" s="124"/>
      <c r="H123" s="74">
        <f t="shared" si="22"/>
        <v>0</v>
      </c>
      <c r="I123" s="124"/>
      <c r="J123" s="124"/>
      <c r="K123" s="68">
        <f t="shared" si="21"/>
        <v>0</v>
      </c>
      <c r="L123" s="68">
        <f t="shared" si="19"/>
        <v>0</v>
      </c>
      <c r="M123" s="124"/>
      <c r="N123" s="69">
        <f t="shared" si="20"/>
        <v>0</v>
      </c>
      <c r="O123" s="107"/>
    </row>
    <row r="124" spans="1:15" ht="15.75" x14ac:dyDescent="0.25">
      <c r="A124" s="35"/>
      <c r="B124" s="432" t="s">
        <v>39</v>
      </c>
      <c r="C124" s="320"/>
      <c r="D124" s="227">
        <v>546900</v>
      </c>
      <c r="E124" s="123"/>
      <c r="F124" s="124"/>
      <c r="G124" s="124"/>
      <c r="H124" s="74">
        <f t="shared" si="22"/>
        <v>0</v>
      </c>
      <c r="I124" s="124"/>
      <c r="J124" s="124"/>
      <c r="K124" s="68">
        <f t="shared" si="21"/>
        <v>0</v>
      </c>
      <c r="L124" s="68">
        <f t="shared" si="19"/>
        <v>0</v>
      </c>
      <c r="M124" s="124"/>
      <c r="N124" s="69">
        <f t="shared" si="20"/>
        <v>0</v>
      </c>
      <c r="O124" s="107"/>
    </row>
    <row r="125" spans="1:15" ht="15.75" x14ac:dyDescent="0.25">
      <c r="A125" s="35"/>
      <c r="B125" s="432" t="s">
        <v>273</v>
      </c>
      <c r="C125" s="320"/>
      <c r="D125" s="227">
        <v>547000</v>
      </c>
      <c r="E125" s="123"/>
      <c r="F125" s="124"/>
      <c r="G125" s="124"/>
      <c r="H125" s="74">
        <f t="shared" si="22"/>
        <v>0</v>
      </c>
      <c r="I125" s="124"/>
      <c r="J125" s="124"/>
      <c r="K125" s="72">
        <f t="shared" si="21"/>
        <v>0</v>
      </c>
      <c r="L125" s="72">
        <f t="shared" si="19"/>
        <v>0</v>
      </c>
      <c r="M125" s="124"/>
      <c r="N125" s="69">
        <f t="shared" si="20"/>
        <v>0</v>
      </c>
      <c r="O125" s="107"/>
    </row>
    <row r="126" spans="1:15" ht="15.75" x14ac:dyDescent="0.25">
      <c r="A126" s="35"/>
      <c r="B126" s="432" t="s">
        <v>213</v>
      </c>
      <c r="C126" s="320"/>
      <c r="D126" s="227">
        <v>547101</v>
      </c>
      <c r="E126" s="123"/>
      <c r="F126" s="124"/>
      <c r="G126" s="124"/>
      <c r="H126" s="74">
        <f t="shared" si="22"/>
        <v>0</v>
      </c>
      <c r="I126" s="124"/>
      <c r="J126" s="124"/>
      <c r="K126" s="72">
        <f t="shared" si="21"/>
        <v>0</v>
      </c>
      <c r="L126" s="72">
        <f t="shared" ref="L126:L169" si="23">+H126-K126</f>
        <v>0</v>
      </c>
      <c r="M126" s="124"/>
      <c r="N126" s="69">
        <f t="shared" ref="N126:N169" si="24">+L126-M126</f>
        <v>0</v>
      </c>
      <c r="O126" s="107"/>
    </row>
    <row r="127" spans="1:15" ht="15.75" x14ac:dyDescent="0.25">
      <c r="A127" s="35"/>
      <c r="B127" s="432" t="s">
        <v>214</v>
      </c>
      <c r="C127" s="320"/>
      <c r="D127" s="227">
        <v>547102</v>
      </c>
      <c r="E127" s="123"/>
      <c r="F127" s="124"/>
      <c r="G127" s="124"/>
      <c r="H127" s="74">
        <f t="shared" si="22"/>
        <v>0</v>
      </c>
      <c r="I127" s="124"/>
      <c r="J127" s="124"/>
      <c r="K127" s="72">
        <f t="shared" si="21"/>
        <v>0</v>
      </c>
      <c r="L127" s="72">
        <f t="shared" si="23"/>
        <v>0</v>
      </c>
      <c r="M127" s="124"/>
      <c r="N127" s="69">
        <f t="shared" si="24"/>
        <v>0</v>
      </c>
      <c r="O127" s="107"/>
    </row>
    <row r="128" spans="1:15" ht="15.75" x14ac:dyDescent="0.25">
      <c r="A128" s="35"/>
      <c r="B128" s="432" t="s">
        <v>215</v>
      </c>
      <c r="C128" s="320"/>
      <c r="D128" s="227">
        <v>547103</v>
      </c>
      <c r="E128" s="123"/>
      <c r="F128" s="124"/>
      <c r="G128" s="124"/>
      <c r="H128" s="74">
        <f t="shared" si="22"/>
        <v>0</v>
      </c>
      <c r="I128" s="124"/>
      <c r="J128" s="124"/>
      <c r="K128" s="72">
        <f t="shared" si="21"/>
        <v>0</v>
      </c>
      <c r="L128" s="72">
        <f t="shared" si="23"/>
        <v>0</v>
      </c>
      <c r="M128" s="124"/>
      <c r="N128" s="69">
        <f t="shared" si="24"/>
        <v>0</v>
      </c>
      <c r="O128" s="107"/>
    </row>
    <row r="129" spans="1:15" ht="15.75" x14ac:dyDescent="0.25">
      <c r="A129" s="35"/>
      <c r="B129" s="319" t="s">
        <v>281</v>
      </c>
      <c r="C129" s="320"/>
      <c r="D129" s="227">
        <v>547104</v>
      </c>
      <c r="E129" s="123"/>
      <c r="F129" s="124"/>
      <c r="G129" s="124"/>
      <c r="H129" s="74">
        <f t="shared" si="22"/>
        <v>0</v>
      </c>
      <c r="I129" s="124"/>
      <c r="J129" s="124"/>
      <c r="K129" s="72">
        <f t="shared" si="21"/>
        <v>0</v>
      </c>
      <c r="L129" s="72">
        <f t="shared" si="23"/>
        <v>0</v>
      </c>
      <c r="M129" s="124"/>
      <c r="N129" s="69">
        <f t="shared" si="24"/>
        <v>0</v>
      </c>
      <c r="O129" s="107"/>
    </row>
    <row r="130" spans="1:15" ht="15.75" x14ac:dyDescent="0.25">
      <c r="A130" s="35"/>
      <c r="B130" s="319" t="s">
        <v>274</v>
      </c>
      <c r="C130" s="320"/>
      <c r="D130" s="227">
        <v>547105</v>
      </c>
      <c r="E130" s="123"/>
      <c r="F130" s="124"/>
      <c r="G130" s="124"/>
      <c r="H130" s="74">
        <f t="shared" si="22"/>
        <v>0</v>
      </c>
      <c r="I130" s="124"/>
      <c r="J130" s="124"/>
      <c r="K130" s="72">
        <f t="shared" si="21"/>
        <v>0</v>
      </c>
      <c r="L130" s="72">
        <f t="shared" si="23"/>
        <v>0</v>
      </c>
      <c r="M130" s="124"/>
      <c r="N130" s="69">
        <f t="shared" si="24"/>
        <v>0</v>
      </c>
      <c r="O130" s="107"/>
    </row>
    <row r="131" spans="1:15" ht="15.75" x14ac:dyDescent="0.25">
      <c r="A131" s="35"/>
      <c r="B131" s="319" t="s">
        <v>40</v>
      </c>
      <c r="C131" s="320"/>
      <c r="D131" s="227">
        <v>547200</v>
      </c>
      <c r="E131" s="123"/>
      <c r="F131" s="124"/>
      <c r="G131" s="124"/>
      <c r="H131" s="74">
        <f t="shared" si="22"/>
        <v>0</v>
      </c>
      <c r="I131" s="124"/>
      <c r="J131" s="124"/>
      <c r="K131" s="72">
        <f t="shared" si="21"/>
        <v>0</v>
      </c>
      <c r="L131" s="72">
        <f t="shared" si="23"/>
        <v>0</v>
      </c>
      <c r="M131" s="124"/>
      <c r="N131" s="69">
        <f t="shared" si="24"/>
        <v>0</v>
      </c>
      <c r="O131" s="107"/>
    </row>
    <row r="132" spans="1:15" ht="15.75" x14ac:dyDescent="0.25">
      <c r="A132" s="35"/>
      <c r="B132" s="319" t="s">
        <v>41</v>
      </c>
      <c r="C132" s="320"/>
      <c r="D132" s="227">
        <v>547300</v>
      </c>
      <c r="E132" s="123"/>
      <c r="F132" s="124"/>
      <c r="G132" s="124"/>
      <c r="H132" s="74">
        <f t="shared" si="22"/>
        <v>0</v>
      </c>
      <c r="I132" s="124"/>
      <c r="J132" s="124"/>
      <c r="K132" s="72">
        <f t="shared" si="21"/>
        <v>0</v>
      </c>
      <c r="L132" s="72">
        <f t="shared" si="23"/>
        <v>0</v>
      </c>
      <c r="M132" s="124"/>
      <c r="N132" s="69">
        <f t="shared" si="24"/>
        <v>0</v>
      </c>
      <c r="O132" s="107"/>
    </row>
    <row r="133" spans="1:15" ht="15.75" x14ac:dyDescent="0.25">
      <c r="A133" s="35"/>
      <c r="B133" s="319" t="s">
        <v>216</v>
      </c>
      <c r="C133" s="320"/>
      <c r="D133" s="227">
        <v>547309</v>
      </c>
      <c r="E133" s="123"/>
      <c r="F133" s="124"/>
      <c r="G133" s="124"/>
      <c r="H133" s="74">
        <f t="shared" si="22"/>
        <v>0</v>
      </c>
      <c r="I133" s="124"/>
      <c r="J133" s="124"/>
      <c r="K133" s="72">
        <f t="shared" si="21"/>
        <v>0</v>
      </c>
      <c r="L133" s="72">
        <f t="shared" si="23"/>
        <v>0</v>
      </c>
      <c r="M133" s="124"/>
      <c r="N133" s="69">
        <f t="shared" si="24"/>
        <v>0</v>
      </c>
      <c r="O133" s="107"/>
    </row>
    <row r="134" spans="1:15" ht="15.75" x14ac:dyDescent="0.25">
      <c r="A134" s="35"/>
      <c r="B134" s="319" t="s">
        <v>217</v>
      </c>
      <c r="C134" s="320"/>
      <c r="D134" s="227">
        <v>547350</v>
      </c>
      <c r="E134" s="123"/>
      <c r="F134" s="124"/>
      <c r="G134" s="124"/>
      <c r="H134" s="74">
        <f t="shared" si="22"/>
        <v>0</v>
      </c>
      <c r="I134" s="124"/>
      <c r="J134" s="124"/>
      <c r="K134" s="72">
        <f t="shared" si="21"/>
        <v>0</v>
      </c>
      <c r="L134" s="72">
        <f t="shared" si="23"/>
        <v>0</v>
      </c>
      <c r="M134" s="124"/>
      <c r="N134" s="69">
        <f t="shared" si="24"/>
        <v>0</v>
      </c>
      <c r="O134" s="107"/>
    </row>
    <row r="135" spans="1:15" ht="15.75" x14ac:dyDescent="0.25">
      <c r="A135" s="35"/>
      <c r="B135" s="319" t="s">
        <v>218</v>
      </c>
      <c r="C135" s="320"/>
      <c r="D135" s="227">
        <v>547360</v>
      </c>
      <c r="E135" s="123"/>
      <c r="F135" s="124"/>
      <c r="G135" s="124"/>
      <c r="H135" s="74">
        <f t="shared" si="22"/>
        <v>0</v>
      </c>
      <c r="I135" s="124"/>
      <c r="J135" s="124"/>
      <c r="K135" s="72">
        <f t="shared" si="21"/>
        <v>0</v>
      </c>
      <c r="L135" s="72">
        <f t="shared" si="23"/>
        <v>0</v>
      </c>
      <c r="M135" s="124"/>
      <c r="N135" s="69">
        <f t="shared" si="24"/>
        <v>0</v>
      </c>
      <c r="O135" s="107"/>
    </row>
    <row r="136" spans="1:15" ht="15.75" x14ac:dyDescent="0.25">
      <c r="A136" s="35"/>
      <c r="B136" s="319" t="s">
        <v>219</v>
      </c>
      <c r="C136" s="320"/>
      <c r="D136" s="227">
        <v>547400</v>
      </c>
      <c r="E136" s="123"/>
      <c r="F136" s="124"/>
      <c r="G136" s="124"/>
      <c r="H136" s="74">
        <f t="shared" si="22"/>
        <v>0</v>
      </c>
      <c r="I136" s="124"/>
      <c r="J136" s="124"/>
      <c r="K136" s="72">
        <f t="shared" si="21"/>
        <v>0</v>
      </c>
      <c r="L136" s="72">
        <f t="shared" si="23"/>
        <v>0</v>
      </c>
      <c r="M136" s="124"/>
      <c r="N136" s="69">
        <f t="shared" si="24"/>
        <v>0</v>
      </c>
      <c r="O136" s="107"/>
    </row>
    <row r="137" spans="1:15" ht="15.75" x14ac:dyDescent="0.25">
      <c r="A137" s="35"/>
      <c r="B137" s="319" t="s">
        <v>275</v>
      </c>
      <c r="C137" s="320"/>
      <c r="D137" s="227">
        <v>547401</v>
      </c>
      <c r="E137" s="123"/>
      <c r="F137" s="124"/>
      <c r="G137" s="124"/>
      <c r="H137" s="74">
        <f t="shared" si="22"/>
        <v>0</v>
      </c>
      <c r="I137" s="124"/>
      <c r="J137" s="124"/>
      <c r="K137" s="72">
        <f t="shared" si="21"/>
        <v>0</v>
      </c>
      <c r="L137" s="72">
        <f t="shared" si="23"/>
        <v>0</v>
      </c>
      <c r="M137" s="124"/>
      <c r="N137" s="69">
        <f t="shared" si="24"/>
        <v>0</v>
      </c>
      <c r="O137" s="107"/>
    </row>
    <row r="138" spans="1:15" ht="15.75" x14ac:dyDescent="0.25">
      <c r="A138" s="35"/>
      <c r="B138" s="319" t="s">
        <v>220</v>
      </c>
      <c r="C138" s="320"/>
      <c r="D138" s="227">
        <v>547415</v>
      </c>
      <c r="E138" s="123"/>
      <c r="F138" s="124"/>
      <c r="G138" s="124"/>
      <c r="H138" s="74">
        <f t="shared" si="22"/>
        <v>0</v>
      </c>
      <c r="I138" s="124"/>
      <c r="J138" s="124"/>
      <c r="K138" s="72">
        <f t="shared" si="21"/>
        <v>0</v>
      </c>
      <c r="L138" s="72">
        <f t="shared" si="23"/>
        <v>0</v>
      </c>
      <c r="M138" s="124"/>
      <c r="N138" s="69">
        <f t="shared" si="24"/>
        <v>0</v>
      </c>
      <c r="O138" s="107"/>
    </row>
    <row r="139" spans="1:15" ht="15.75" x14ac:dyDescent="0.25">
      <c r="A139" s="35"/>
      <c r="B139" s="319" t="s">
        <v>276</v>
      </c>
      <c r="C139" s="320"/>
      <c r="D139" s="227">
        <v>547420</v>
      </c>
      <c r="E139" s="123"/>
      <c r="F139" s="124"/>
      <c r="G139" s="124"/>
      <c r="H139" s="74">
        <f t="shared" si="22"/>
        <v>0</v>
      </c>
      <c r="I139" s="124"/>
      <c r="J139" s="124"/>
      <c r="K139" s="72">
        <f t="shared" si="21"/>
        <v>0</v>
      </c>
      <c r="L139" s="72">
        <f t="shared" si="23"/>
        <v>0</v>
      </c>
      <c r="M139" s="124"/>
      <c r="N139" s="69">
        <f t="shared" si="24"/>
        <v>0</v>
      </c>
      <c r="O139" s="107"/>
    </row>
    <row r="140" spans="1:15" ht="15.75" x14ac:dyDescent="0.25">
      <c r="A140" s="35"/>
      <c r="B140" s="319" t="s">
        <v>221</v>
      </c>
      <c r="C140" s="320"/>
      <c r="D140" s="227">
        <v>547430</v>
      </c>
      <c r="E140" s="123"/>
      <c r="F140" s="124"/>
      <c r="G140" s="124"/>
      <c r="H140" s="74">
        <f t="shared" si="22"/>
        <v>0</v>
      </c>
      <c r="I140" s="124"/>
      <c r="J140" s="124"/>
      <c r="K140" s="72">
        <f t="shared" si="21"/>
        <v>0</v>
      </c>
      <c r="L140" s="72">
        <f t="shared" si="23"/>
        <v>0</v>
      </c>
      <c r="M140" s="124"/>
      <c r="N140" s="69">
        <f t="shared" si="24"/>
        <v>0</v>
      </c>
      <c r="O140" s="107"/>
    </row>
    <row r="141" spans="1:15" ht="15.75" x14ac:dyDescent="0.25">
      <c r="A141" s="35"/>
      <c r="B141" s="319" t="s">
        <v>222</v>
      </c>
      <c r="C141" s="320"/>
      <c r="D141" s="227">
        <v>547440</v>
      </c>
      <c r="E141" s="123"/>
      <c r="F141" s="124"/>
      <c r="G141" s="124"/>
      <c r="H141" s="74">
        <f t="shared" si="22"/>
        <v>0</v>
      </c>
      <c r="I141" s="124"/>
      <c r="J141" s="124"/>
      <c r="K141" s="72">
        <f t="shared" ref="K141:K169" si="25">I141+J141</f>
        <v>0</v>
      </c>
      <c r="L141" s="72">
        <f t="shared" si="23"/>
        <v>0</v>
      </c>
      <c r="M141" s="124"/>
      <c r="N141" s="69">
        <f t="shared" si="24"/>
        <v>0</v>
      </c>
      <c r="O141" s="107"/>
    </row>
    <row r="142" spans="1:15" ht="15.75" x14ac:dyDescent="0.25">
      <c r="A142" s="35"/>
      <c r="B142" s="319" t="s">
        <v>223</v>
      </c>
      <c r="C142" s="320"/>
      <c r="D142" s="227">
        <v>547450</v>
      </c>
      <c r="E142" s="123"/>
      <c r="F142" s="124"/>
      <c r="G142" s="124"/>
      <c r="H142" s="74">
        <f t="shared" si="22"/>
        <v>0</v>
      </c>
      <c r="I142" s="124"/>
      <c r="J142" s="124"/>
      <c r="K142" s="72">
        <f t="shared" si="25"/>
        <v>0</v>
      </c>
      <c r="L142" s="72">
        <f t="shared" si="23"/>
        <v>0</v>
      </c>
      <c r="M142" s="124"/>
      <c r="N142" s="69">
        <f t="shared" si="24"/>
        <v>0</v>
      </c>
      <c r="O142" s="107"/>
    </row>
    <row r="143" spans="1:15" ht="15.75" x14ac:dyDescent="0.25">
      <c r="A143" s="35"/>
      <c r="B143" s="319" t="s">
        <v>277</v>
      </c>
      <c r="C143" s="320"/>
      <c r="D143" s="227">
        <v>547460</v>
      </c>
      <c r="E143" s="123"/>
      <c r="F143" s="124"/>
      <c r="G143" s="124"/>
      <c r="H143" s="74">
        <f t="shared" si="22"/>
        <v>0</v>
      </c>
      <c r="I143" s="124"/>
      <c r="J143" s="124"/>
      <c r="K143" s="72">
        <f t="shared" si="25"/>
        <v>0</v>
      </c>
      <c r="L143" s="72">
        <f t="shared" si="23"/>
        <v>0</v>
      </c>
      <c r="M143" s="124"/>
      <c r="N143" s="69">
        <f t="shared" si="24"/>
        <v>0</v>
      </c>
      <c r="O143" s="107"/>
    </row>
    <row r="144" spans="1:15" ht="15.75" x14ac:dyDescent="0.25">
      <c r="A144" s="35"/>
      <c r="B144" s="319" t="s">
        <v>224</v>
      </c>
      <c r="C144" s="320"/>
      <c r="D144" s="227">
        <v>547500</v>
      </c>
      <c r="E144" s="123"/>
      <c r="F144" s="124"/>
      <c r="G144" s="124"/>
      <c r="H144" s="74">
        <f t="shared" si="22"/>
        <v>0</v>
      </c>
      <c r="I144" s="124"/>
      <c r="J144" s="124"/>
      <c r="K144" s="72">
        <f t="shared" si="25"/>
        <v>0</v>
      </c>
      <c r="L144" s="72">
        <f t="shared" si="23"/>
        <v>0</v>
      </c>
      <c r="M144" s="124"/>
      <c r="N144" s="69">
        <f t="shared" si="24"/>
        <v>0</v>
      </c>
      <c r="O144" s="107"/>
    </row>
    <row r="145" spans="1:15" ht="15.75" x14ac:dyDescent="0.25">
      <c r="A145" s="35"/>
      <c r="B145" s="319" t="s">
        <v>225</v>
      </c>
      <c r="C145" s="320"/>
      <c r="D145" s="227">
        <v>547600</v>
      </c>
      <c r="E145" s="123"/>
      <c r="F145" s="124"/>
      <c r="G145" s="124"/>
      <c r="H145" s="74">
        <f t="shared" si="22"/>
        <v>0</v>
      </c>
      <c r="I145" s="124"/>
      <c r="J145" s="124"/>
      <c r="K145" s="72">
        <f t="shared" si="25"/>
        <v>0</v>
      </c>
      <c r="L145" s="72">
        <f t="shared" si="23"/>
        <v>0</v>
      </c>
      <c r="M145" s="124"/>
      <c r="N145" s="69">
        <f t="shared" si="24"/>
        <v>0</v>
      </c>
      <c r="O145" s="107"/>
    </row>
    <row r="146" spans="1:15" ht="15.75" x14ac:dyDescent="0.25">
      <c r="A146" s="35"/>
      <c r="B146" s="319" t="s">
        <v>226</v>
      </c>
      <c r="C146" s="320"/>
      <c r="D146" s="227">
        <v>547610</v>
      </c>
      <c r="E146" s="123"/>
      <c r="F146" s="124"/>
      <c r="G146" s="124"/>
      <c r="H146" s="74">
        <f t="shared" si="22"/>
        <v>0</v>
      </c>
      <c r="I146" s="124"/>
      <c r="J146" s="124"/>
      <c r="K146" s="72">
        <f t="shared" si="25"/>
        <v>0</v>
      </c>
      <c r="L146" s="72">
        <f t="shared" si="23"/>
        <v>0</v>
      </c>
      <c r="M146" s="124"/>
      <c r="N146" s="69">
        <f t="shared" si="24"/>
        <v>0</v>
      </c>
      <c r="O146" s="107"/>
    </row>
    <row r="147" spans="1:15" ht="15.75" x14ac:dyDescent="0.25">
      <c r="A147" s="35"/>
      <c r="B147" s="319" t="s">
        <v>227</v>
      </c>
      <c r="C147" s="320"/>
      <c r="D147" s="227">
        <v>547700</v>
      </c>
      <c r="E147" s="123"/>
      <c r="F147" s="124"/>
      <c r="G147" s="124"/>
      <c r="H147" s="74">
        <f t="shared" si="22"/>
        <v>0</v>
      </c>
      <c r="I147" s="124"/>
      <c r="J147" s="124"/>
      <c r="K147" s="72">
        <f t="shared" si="25"/>
        <v>0</v>
      </c>
      <c r="L147" s="72">
        <f t="shared" si="23"/>
        <v>0</v>
      </c>
      <c r="M147" s="124"/>
      <c r="N147" s="69">
        <f t="shared" si="24"/>
        <v>0</v>
      </c>
      <c r="O147" s="107"/>
    </row>
    <row r="148" spans="1:15" ht="15.75" x14ac:dyDescent="0.25">
      <c r="A148" s="35"/>
      <c r="B148" s="319" t="s">
        <v>278</v>
      </c>
      <c r="C148" s="320"/>
      <c r="D148" s="227">
        <v>547730</v>
      </c>
      <c r="E148" s="123"/>
      <c r="F148" s="124"/>
      <c r="G148" s="124"/>
      <c r="H148" s="74">
        <f t="shared" si="22"/>
        <v>0</v>
      </c>
      <c r="I148" s="124"/>
      <c r="J148" s="124"/>
      <c r="K148" s="72">
        <f t="shared" si="25"/>
        <v>0</v>
      </c>
      <c r="L148" s="72">
        <f t="shared" si="23"/>
        <v>0</v>
      </c>
      <c r="M148" s="124"/>
      <c r="N148" s="69">
        <f t="shared" si="24"/>
        <v>0</v>
      </c>
      <c r="O148" s="107"/>
    </row>
    <row r="149" spans="1:15" ht="15.75" x14ac:dyDescent="0.25">
      <c r="A149" s="35"/>
      <c r="B149" s="432" t="s">
        <v>279</v>
      </c>
      <c r="C149" s="320"/>
      <c r="D149" s="227">
        <v>547750</v>
      </c>
      <c r="E149" s="123"/>
      <c r="F149" s="124"/>
      <c r="G149" s="124"/>
      <c r="H149" s="74">
        <f t="shared" si="22"/>
        <v>0</v>
      </c>
      <c r="I149" s="124"/>
      <c r="J149" s="124"/>
      <c r="K149" s="72">
        <f t="shared" si="25"/>
        <v>0</v>
      </c>
      <c r="L149" s="72">
        <f t="shared" si="23"/>
        <v>0</v>
      </c>
      <c r="M149" s="124"/>
      <c r="N149" s="69">
        <f t="shared" si="24"/>
        <v>0</v>
      </c>
      <c r="O149" s="107"/>
    </row>
    <row r="150" spans="1:15" ht="15.75" x14ac:dyDescent="0.25">
      <c r="A150" s="35"/>
      <c r="B150" s="432" t="s">
        <v>228</v>
      </c>
      <c r="C150" s="320"/>
      <c r="D150" s="227">
        <v>547800</v>
      </c>
      <c r="E150" s="123"/>
      <c r="F150" s="124"/>
      <c r="G150" s="124"/>
      <c r="H150" s="74">
        <f t="shared" si="22"/>
        <v>0</v>
      </c>
      <c r="I150" s="124"/>
      <c r="J150" s="124"/>
      <c r="K150" s="72">
        <f t="shared" si="25"/>
        <v>0</v>
      </c>
      <c r="L150" s="72">
        <f t="shared" si="23"/>
        <v>0</v>
      </c>
      <c r="M150" s="124"/>
      <c r="N150" s="69">
        <f t="shared" si="24"/>
        <v>0</v>
      </c>
      <c r="O150" s="107"/>
    </row>
    <row r="151" spans="1:15" ht="15.75" x14ac:dyDescent="0.25">
      <c r="A151" s="35"/>
      <c r="B151" s="432" t="s">
        <v>229</v>
      </c>
      <c r="C151" s="320"/>
      <c r="D151" s="227">
        <v>547900</v>
      </c>
      <c r="E151" s="123"/>
      <c r="F151" s="124"/>
      <c r="G151" s="124"/>
      <c r="H151" s="74">
        <f t="shared" si="22"/>
        <v>0</v>
      </c>
      <c r="I151" s="124"/>
      <c r="J151" s="124"/>
      <c r="K151" s="72">
        <f t="shared" si="25"/>
        <v>0</v>
      </c>
      <c r="L151" s="72">
        <f t="shared" si="23"/>
        <v>0</v>
      </c>
      <c r="M151" s="124"/>
      <c r="N151" s="69">
        <f t="shared" si="24"/>
        <v>0</v>
      </c>
      <c r="O151" s="107"/>
    </row>
    <row r="152" spans="1:15" ht="15.75" x14ac:dyDescent="0.25">
      <c r="A152" s="35"/>
      <c r="B152" s="432" t="s">
        <v>230</v>
      </c>
      <c r="C152" s="320"/>
      <c r="D152" s="227">
        <v>547909</v>
      </c>
      <c r="E152" s="123"/>
      <c r="F152" s="124"/>
      <c r="G152" s="124"/>
      <c r="H152" s="74">
        <f t="shared" si="22"/>
        <v>0</v>
      </c>
      <c r="I152" s="124"/>
      <c r="J152" s="124"/>
      <c r="K152" s="72">
        <f t="shared" si="25"/>
        <v>0</v>
      </c>
      <c r="L152" s="72">
        <f t="shared" si="23"/>
        <v>0</v>
      </c>
      <c r="M152" s="124"/>
      <c r="N152" s="69">
        <f t="shared" si="24"/>
        <v>0</v>
      </c>
      <c r="O152" s="107"/>
    </row>
    <row r="153" spans="1:15" ht="15.75" x14ac:dyDescent="0.25">
      <c r="A153" s="35"/>
      <c r="B153" s="432" t="s">
        <v>231</v>
      </c>
      <c r="C153" s="320"/>
      <c r="D153" s="227">
        <v>547999</v>
      </c>
      <c r="E153" s="123"/>
      <c r="F153" s="124"/>
      <c r="G153" s="124"/>
      <c r="H153" s="74">
        <f t="shared" si="22"/>
        <v>0</v>
      </c>
      <c r="I153" s="124"/>
      <c r="J153" s="124"/>
      <c r="K153" s="72">
        <f t="shared" si="25"/>
        <v>0</v>
      </c>
      <c r="L153" s="72">
        <f t="shared" si="23"/>
        <v>0</v>
      </c>
      <c r="M153" s="124"/>
      <c r="N153" s="69">
        <f t="shared" si="24"/>
        <v>0</v>
      </c>
      <c r="O153" s="107"/>
    </row>
    <row r="154" spans="1:15" ht="15.75" x14ac:dyDescent="0.25">
      <c r="A154" s="35"/>
      <c r="B154" s="432" t="s">
        <v>42</v>
      </c>
      <c r="C154" s="320"/>
      <c r="D154" s="227">
        <v>548100</v>
      </c>
      <c r="E154" s="123"/>
      <c r="F154" s="124"/>
      <c r="G154" s="124"/>
      <c r="H154" s="74">
        <f t="shared" si="22"/>
        <v>0</v>
      </c>
      <c r="I154" s="124"/>
      <c r="J154" s="124"/>
      <c r="K154" s="72">
        <f t="shared" si="25"/>
        <v>0</v>
      </c>
      <c r="L154" s="72">
        <f t="shared" si="23"/>
        <v>0</v>
      </c>
      <c r="M154" s="124"/>
      <c r="N154" s="69">
        <f t="shared" si="24"/>
        <v>0</v>
      </c>
      <c r="O154" s="107"/>
    </row>
    <row r="155" spans="1:15" ht="15.75" x14ac:dyDescent="0.25">
      <c r="A155" s="35"/>
      <c r="B155" s="432" t="s">
        <v>232</v>
      </c>
      <c r="C155" s="320"/>
      <c r="D155" s="227">
        <v>548110</v>
      </c>
      <c r="E155" s="123"/>
      <c r="F155" s="124"/>
      <c r="G155" s="124"/>
      <c r="H155" s="74">
        <f t="shared" si="22"/>
        <v>0</v>
      </c>
      <c r="I155" s="124"/>
      <c r="J155" s="124"/>
      <c r="K155" s="72">
        <f t="shared" si="25"/>
        <v>0</v>
      </c>
      <c r="L155" s="72">
        <f t="shared" si="23"/>
        <v>0</v>
      </c>
      <c r="M155" s="124"/>
      <c r="N155" s="69">
        <f t="shared" si="24"/>
        <v>0</v>
      </c>
      <c r="O155" s="107"/>
    </row>
    <row r="156" spans="1:15" ht="15.75" x14ac:dyDescent="0.25">
      <c r="A156" s="35"/>
      <c r="B156" s="432" t="s">
        <v>56</v>
      </c>
      <c r="C156" s="320"/>
      <c r="D156" s="227">
        <v>548200</v>
      </c>
      <c r="E156" s="123"/>
      <c r="F156" s="124"/>
      <c r="G156" s="124"/>
      <c r="H156" s="74">
        <f t="shared" si="22"/>
        <v>0</v>
      </c>
      <c r="I156" s="124"/>
      <c r="J156" s="124"/>
      <c r="K156" s="72">
        <f t="shared" si="25"/>
        <v>0</v>
      </c>
      <c r="L156" s="72">
        <f t="shared" si="23"/>
        <v>0</v>
      </c>
      <c r="M156" s="124"/>
      <c r="N156" s="69">
        <f t="shared" si="24"/>
        <v>0</v>
      </c>
      <c r="O156" s="107"/>
    </row>
    <row r="157" spans="1:15" ht="15.75" x14ac:dyDescent="0.25">
      <c r="A157" s="35"/>
      <c r="B157" s="432" t="s">
        <v>233</v>
      </c>
      <c r="C157" s="320"/>
      <c r="D157" s="227">
        <v>548300</v>
      </c>
      <c r="E157" s="123"/>
      <c r="F157" s="124"/>
      <c r="G157" s="124"/>
      <c r="H157" s="74">
        <f t="shared" si="22"/>
        <v>0</v>
      </c>
      <c r="I157" s="124"/>
      <c r="J157" s="124"/>
      <c r="K157" s="72">
        <f t="shared" si="25"/>
        <v>0</v>
      </c>
      <c r="L157" s="72">
        <f t="shared" si="23"/>
        <v>0</v>
      </c>
      <c r="M157" s="124"/>
      <c r="N157" s="69">
        <f t="shared" si="24"/>
        <v>0</v>
      </c>
      <c r="O157" s="107"/>
    </row>
    <row r="158" spans="1:15" ht="15.75" x14ac:dyDescent="0.25">
      <c r="A158" s="35"/>
      <c r="B158" s="432" t="s">
        <v>57</v>
      </c>
      <c r="C158" s="320"/>
      <c r="D158" s="227">
        <v>548400</v>
      </c>
      <c r="E158" s="123"/>
      <c r="F158" s="124"/>
      <c r="G158" s="124"/>
      <c r="H158" s="74">
        <f t="shared" si="22"/>
        <v>0</v>
      </c>
      <c r="I158" s="124"/>
      <c r="J158" s="124"/>
      <c r="K158" s="72">
        <f t="shared" si="25"/>
        <v>0</v>
      </c>
      <c r="L158" s="72">
        <f t="shared" si="23"/>
        <v>0</v>
      </c>
      <c r="M158" s="124"/>
      <c r="N158" s="69">
        <f t="shared" si="24"/>
        <v>0</v>
      </c>
      <c r="O158" s="107"/>
    </row>
    <row r="159" spans="1:15" ht="15.75" x14ac:dyDescent="0.25">
      <c r="A159" s="35"/>
      <c r="B159" s="432" t="s">
        <v>77</v>
      </c>
      <c r="C159" s="320"/>
      <c r="D159" s="227">
        <v>548600</v>
      </c>
      <c r="E159" s="123"/>
      <c r="F159" s="124"/>
      <c r="G159" s="124"/>
      <c r="H159" s="74">
        <f t="shared" si="22"/>
        <v>0</v>
      </c>
      <c r="I159" s="124"/>
      <c r="J159" s="124"/>
      <c r="K159" s="72">
        <f t="shared" si="25"/>
        <v>0</v>
      </c>
      <c r="L159" s="72">
        <f t="shared" si="23"/>
        <v>0</v>
      </c>
      <c r="M159" s="124"/>
      <c r="N159" s="69">
        <f t="shared" si="24"/>
        <v>0</v>
      </c>
      <c r="O159" s="107"/>
    </row>
    <row r="160" spans="1:15" ht="15.75" x14ac:dyDescent="0.25">
      <c r="A160" s="35"/>
      <c r="B160" s="432" t="s">
        <v>78</v>
      </c>
      <c r="C160" s="320"/>
      <c r="D160" s="227">
        <v>548700</v>
      </c>
      <c r="E160" s="123"/>
      <c r="F160" s="124"/>
      <c r="G160" s="124"/>
      <c r="H160" s="74">
        <f t="shared" si="22"/>
        <v>0</v>
      </c>
      <c r="I160" s="124"/>
      <c r="J160" s="124"/>
      <c r="K160" s="72">
        <f t="shared" si="25"/>
        <v>0</v>
      </c>
      <c r="L160" s="72">
        <f t="shared" si="23"/>
        <v>0</v>
      </c>
      <c r="M160" s="124"/>
      <c r="N160" s="69">
        <f t="shared" si="24"/>
        <v>0</v>
      </c>
      <c r="O160" s="107"/>
    </row>
    <row r="161" spans="1:15" ht="15.75" x14ac:dyDescent="0.25">
      <c r="A161" s="35"/>
      <c r="B161" s="432" t="s">
        <v>58</v>
      </c>
      <c r="C161" s="320"/>
      <c r="D161" s="227">
        <v>548800</v>
      </c>
      <c r="E161" s="123"/>
      <c r="F161" s="124"/>
      <c r="G161" s="124"/>
      <c r="H161" s="74">
        <f t="shared" si="22"/>
        <v>0</v>
      </c>
      <c r="I161" s="124"/>
      <c r="J161" s="124"/>
      <c r="K161" s="72">
        <f t="shared" si="25"/>
        <v>0</v>
      </c>
      <c r="L161" s="72">
        <f t="shared" si="23"/>
        <v>0</v>
      </c>
      <c r="M161" s="124"/>
      <c r="N161" s="69">
        <f t="shared" si="24"/>
        <v>0</v>
      </c>
      <c r="O161" s="107"/>
    </row>
    <row r="162" spans="1:15" ht="15.75" x14ac:dyDescent="0.25">
      <c r="A162" s="35"/>
      <c r="B162" s="432" t="s">
        <v>234</v>
      </c>
      <c r="C162" s="320"/>
      <c r="D162" s="227">
        <v>548810</v>
      </c>
      <c r="E162" s="123"/>
      <c r="F162" s="124"/>
      <c r="G162" s="124"/>
      <c r="H162" s="74">
        <f t="shared" si="22"/>
        <v>0</v>
      </c>
      <c r="I162" s="124"/>
      <c r="J162" s="124"/>
      <c r="K162" s="72">
        <f t="shared" si="25"/>
        <v>0</v>
      </c>
      <c r="L162" s="72">
        <f t="shared" si="23"/>
        <v>0</v>
      </c>
      <c r="M162" s="124"/>
      <c r="N162" s="69">
        <f t="shared" si="24"/>
        <v>0</v>
      </c>
      <c r="O162" s="107"/>
    </row>
    <row r="163" spans="1:15" ht="15.75" x14ac:dyDescent="0.25">
      <c r="A163" s="35"/>
      <c r="B163" s="432" t="s">
        <v>235</v>
      </c>
      <c r="C163" s="320"/>
      <c r="D163" s="227">
        <v>548820</v>
      </c>
      <c r="E163" s="123"/>
      <c r="F163" s="124"/>
      <c r="G163" s="124"/>
      <c r="H163" s="74">
        <f t="shared" si="22"/>
        <v>0</v>
      </c>
      <c r="I163" s="124"/>
      <c r="J163" s="124"/>
      <c r="K163" s="72">
        <f t="shared" si="25"/>
        <v>0</v>
      </c>
      <c r="L163" s="72">
        <f t="shared" si="23"/>
        <v>0</v>
      </c>
      <c r="M163" s="124"/>
      <c r="N163" s="69">
        <f t="shared" si="24"/>
        <v>0</v>
      </c>
      <c r="O163" s="107"/>
    </row>
    <row r="164" spans="1:15" ht="15.75" x14ac:dyDescent="0.25">
      <c r="A164" s="35"/>
      <c r="B164" s="432" t="s">
        <v>280</v>
      </c>
      <c r="C164" s="320"/>
      <c r="D164" s="227">
        <v>548882</v>
      </c>
      <c r="E164" s="123"/>
      <c r="F164" s="124"/>
      <c r="G164" s="124"/>
      <c r="H164" s="74">
        <f t="shared" si="22"/>
        <v>0</v>
      </c>
      <c r="I164" s="124"/>
      <c r="J164" s="124"/>
      <c r="K164" s="72">
        <f t="shared" si="25"/>
        <v>0</v>
      </c>
      <c r="L164" s="72">
        <f t="shared" si="23"/>
        <v>0</v>
      </c>
      <c r="M164" s="124"/>
      <c r="N164" s="69">
        <f t="shared" si="24"/>
        <v>0</v>
      </c>
      <c r="O164" s="107"/>
    </row>
    <row r="165" spans="1:15" ht="15" customHeight="1" x14ac:dyDescent="0.25">
      <c r="A165" s="35"/>
      <c r="B165" s="432" t="s">
        <v>43</v>
      </c>
      <c r="C165" s="320"/>
      <c r="D165" s="227">
        <v>548900</v>
      </c>
      <c r="E165" s="123"/>
      <c r="F165" s="124"/>
      <c r="G165" s="124"/>
      <c r="H165" s="74">
        <f t="shared" si="22"/>
        <v>0</v>
      </c>
      <c r="I165" s="124"/>
      <c r="J165" s="124"/>
      <c r="K165" s="72">
        <f t="shared" si="25"/>
        <v>0</v>
      </c>
      <c r="L165" s="72">
        <f t="shared" si="23"/>
        <v>0</v>
      </c>
      <c r="M165" s="124"/>
      <c r="N165" s="69">
        <f t="shared" si="24"/>
        <v>0</v>
      </c>
      <c r="O165" s="107"/>
    </row>
    <row r="166" spans="1:15" ht="15" customHeight="1" x14ac:dyDescent="0.25">
      <c r="A166" s="35"/>
      <c r="B166" s="432" t="s">
        <v>236</v>
      </c>
      <c r="C166" s="320"/>
      <c r="D166" s="227">
        <v>549600</v>
      </c>
      <c r="E166" s="123"/>
      <c r="F166" s="124"/>
      <c r="G166" s="124"/>
      <c r="H166" s="74">
        <f t="shared" si="22"/>
        <v>0</v>
      </c>
      <c r="I166" s="124"/>
      <c r="J166" s="124"/>
      <c r="K166" s="72">
        <f t="shared" si="25"/>
        <v>0</v>
      </c>
      <c r="L166" s="72">
        <f t="shared" si="23"/>
        <v>0</v>
      </c>
      <c r="M166" s="124"/>
      <c r="N166" s="69">
        <f t="shared" si="24"/>
        <v>0</v>
      </c>
      <c r="O166" s="107"/>
    </row>
    <row r="167" spans="1:15" ht="15.75" x14ac:dyDescent="0.25">
      <c r="A167" s="35"/>
      <c r="B167" s="432" t="s">
        <v>237</v>
      </c>
      <c r="C167" s="320"/>
      <c r="D167" s="227">
        <v>549700</v>
      </c>
      <c r="E167" s="123"/>
      <c r="F167" s="124"/>
      <c r="G167" s="124"/>
      <c r="H167" s="74">
        <f t="shared" si="22"/>
        <v>0</v>
      </c>
      <c r="I167" s="124"/>
      <c r="J167" s="124"/>
      <c r="K167" s="72">
        <f t="shared" si="25"/>
        <v>0</v>
      </c>
      <c r="L167" s="72">
        <f t="shared" si="23"/>
        <v>0</v>
      </c>
      <c r="M167" s="124"/>
      <c r="N167" s="69">
        <f t="shared" si="24"/>
        <v>0</v>
      </c>
      <c r="O167" s="107"/>
    </row>
    <row r="168" spans="1:15" ht="15.75" x14ac:dyDescent="0.25">
      <c r="A168" s="35"/>
      <c r="B168" s="432" t="s">
        <v>238</v>
      </c>
      <c r="C168" s="320"/>
      <c r="D168" s="227">
        <v>549800</v>
      </c>
      <c r="E168" s="123"/>
      <c r="F168" s="124"/>
      <c r="G168" s="124"/>
      <c r="H168" s="74">
        <f t="shared" si="22"/>
        <v>0</v>
      </c>
      <c r="I168" s="124"/>
      <c r="J168" s="124"/>
      <c r="K168" s="72">
        <f t="shared" si="25"/>
        <v>0</v>
      </c>
      <c r="L168" s="72">
        <f t="shared" si="23"/>
        <v>0</v>
      </c>
      <c r="M168" s="124"/>
      <c r="N168" s="69">
        <f t="shared" si="24"/>
        <v>0</v>
      </c>
      <c r="O168" s="107"/>
    </row>
    <row r="169" spans="1:15" ht="15.75" x14ac:dyDescent="0.25">
      <c r="A169" s="35"/>
      <c r="B169" s="432" t="s">
        <v>239</v>
      </c>
      <c r="C169" s="320"/>
      <c r="D169" s="227">
        <v>548900</v>
      </c>
      <c r="E169" s="123"/>
      <c r="F169" s="124"/>
      <c r="G169" s="124"/>
      <c r="H169" s="74">
        <f t="shared" si="22"/>
        <v>0</v>
      </c>
      <c r="I169" s="124"/>
      <c r="J169" s="124"/>
      <c r="K169" s="72">
        <f t="shared" si="25"/>
        <v>0</v>
      </c>
      <c r="L169" s="72">
        <f t="shared" si="23"/>
        <v>0</v>
      </c>
      <c r="M169" s="124"/>
      <c r="N169" s="69">
        <f t="shared" si="24"/>
        <v>0</v>
      </c>
      <c r="O169" s="107"/>
    </row>
    <row r="170" spans="1:15" x14ac:dyDescent="0.2">
      <c r="A170" s="35"/>
      <c r="B170" s="434"/>
      <c r="C170" s="355"/>
      <c r="D170" s="114"/>
      <c r="E170" s="115"/>
      <c r="F170" s="116"/>
      <c r="G170" s="53"/>
      <c r="H170" s="53"/>
      <c r="I170" s="53"/>
      <c r="J170" s="53"/>
      <c r="K170" s="53"/>
      <c r="L170" s="53"/>
      <c r="M170" s="116"/>
      <c r="N170" s="14"/>
      <c r="O170" s="107"/>
    </row>
    <row r="171" spans="1:15" x14ac:dyDescent="0.2">
      <c r="B171" s="350" t="s">
        <v>93</v>
      </c>
      <c r="C171" s="351"/>
      <c r="D171" s="333">
        <v>400</v>
      </c>
      <c r="E171" s="324">
        <f t="shared" ref="E171:N171" si="26">SUM(E52:E170)</f>
        <v>0</v>
      </c>
      <c r="F171" s="324">
        <f t="shared" si="26"/>
        <v>0</v>
      </c>
      <c r="G171" s="324">
        <f t="shared" si="26"/>
        <v>0</v>
      </c>
      <c r="H171" s="324">
        <f t="shared" si="26"/>
        <v>0</v>
      </c>
      <c r="I171" s="324">
        <f t="shared" si="26"/>
        <v>0</v>
      </c>
      <c r="J171" s="324">
        <f t="shared" si="26"/>
        <v>0</v>
      </c>
      <c r="K171" s="324">
        <f t="shared" si="26"/>
        <v>0</v>
      </c>
      <c r="L171" s="324">
        <f t="shared" si="26"/>
        <v>0</v>
      </c>
      <c r="M171" s="344">
        <f t="shared" si="26"/>
        <v>0</v>
      </c>
      <c r="N171" s="331">
        <f t="shared" si="26"/>
        <v>0</v>
      </c>
      <c r="O171" s="107"/>
    </row>
    <row r="172" spans="1:15" ht="16.149999999999999" customHeight="1" thickBot="1" x14ac:dyDescent="0.25">
      <c r="B172" s="352"/>
      <c r="C172" s="353"/>
      <c r="D172" s="334"/>
      <c r="E172" s="325">
        <f t="shared" ref="E172:N172" si="27">SUM(E52:E125)</f>
        <v>0</v>
      </c>
      <c r="F172" s="325">
        <f t="shared" si="27"/>
        <v>0</v>
      </c>
      <c r="G172" s="325">
        <f t="shared" si="27"/>
        <v>0</v>
      </c>
      <c r="H172" s="325">
        <f t="shared" si="27"/>
        <v>0</v>
      </c>
      <c r="I172" s="325">
        <f t="shared" si="27"/>
        <v>0</v>
      </c>
      <c r="J172" s="325">
        <f t="shared" si="27"/>
        <v>0</v>
      </c>
      <c r="K172" s="325">
        <f t="shared" si="27"/>
        <v>0</v>
      </c>
      <c r="L172" s="325">
        <f t="shared" si="27"/>
        <v>0</v>
      </c>
      <c r="M172" s="345">
        <f t="shared" si="27"/>
        <v>0</v>
      </c>
      <c r="N172" s="332">
        <f t="shared" si="27"/>
        <v>0</v>
      </c>
      <c r="O172" s="107"/>
    </row>
    <row r="173" spans="1:15" ht="16.899999999999999" customHeight="1" thickTop="1" x14ac:dyDescent="0.2">
      <c r="B173" s="338"/>
      <c r="C173" s="339"/>
      <c r="D173" s="112"/>
      <c r="E173" s="117"/>
      <c r="F173" s="117"/>
      <c r="G173" s="117"/>
      <c r="H173" s="117"/>
      <c r="I173" s="117"/>
      <c r="J173" s="117"/>
      <c r="K173" s="117"/>
      <c r="L173" s="117"/>
      <c r="M173" s="129"/>
      <c r="N173" s="118"/>
      <c r="O173" s="107"/>
    </row>
    <row r="174" spans="1:15" ht="16.899999999999999" customHeight="1" x14ac:dyDescent="0.25">
      <c r="B174" s="319" t="s">
        <v>59</v>
      </c>
      <c r="C174" s="320" t="s">
        <v>59</v>
      </c>
      <c r="D174" s="227">
        <v>555100</v>
      </c>
      <c r="E174" s="73"/>
      <c r="F174" s="73"/>
      <c r="G174" s="73"/>
      <c r="H174" s="119">
        <f t="shared" ref="H174:H176" si="28">SUM(F174:G174)</f>
        <v>0</v>
      </c>
      <c r="I174" s="73"/>
      <c r="J174" s="73"/>
      <c r="K174" s="72">
        <f t="shared" ref="K174:K176" si="29">SUM(I174:J174)</f>
        <v>0</v>
      </c>
      <c r="L174" s="72">
        <f t="shared" ref="L174:L176" si="30">+H174-K174</f>
        <v>0</v>
      </c>
      <c r="M174" s="131"/>
      <c r="N174" s="69">
        <f t="shared" ref="N174:N176" si="31">+L174-M174</f>
        <v>0</v>
      </c>
      <c r="O174" s="107"/>
    </row>
    <row r="175" spans="1:15" ht="16.899999999999999" customHeight="1" x14ac:dyDescent="0.25">
      <c r="B175" s="319" t="s">
        <v>240</v>
      </c>
      <c r="C175" s="320" t="s">
        <v>240</v>
      </c>
      <c r="D175" s="227">
        <v>555106</v>
      </c>
      <c r="E175" s="73"/>
      <c r="F175" s="73"/>
      <c r="G175" s="73"/>
      <c r="H175" s="119">
        <f t="shared" si="28"/>
        <v>0</v>
      </c>
      <c r="I175" s="73"/>
      <c r="J175" s="73"/>
      <c r="K175" s="72">
        <f t="shared" si="29"/>
        <v>0</v>
      </c>
      <c r="L175" s="72">
        <f t="shared" si="30"/>
        <v>0</v>
      </c>
      <c r="M175" s="131"/>
      <c r="N175" s="69">
        <f t="shared" si="31"/>
        <v>0</v>
      </c>
      <c r="O175" s="107"/>
    </row>
    <row r="176" spans="1:15" ht="16.899999999999999" customHeight="1" x14ac:dyDescent="0.25">
      <c r="B176" s="319" t="s">
        <v>241</v>
      </c>
      <c r="C176" s="320" t="s">
        <v>241</v>
      </c>
      <c r="D176" s="227">
        <v>555109</v>
      </c>
      <c r="E176" s="73"/>
      <c r="F176" s="73"/>
      <c r="G176" s="73"/>
      <c r="H176" s="119">
        <f t="shared" si="28"/>
        <v>0</v>
      </c>
      <c r="I176" s="73"/>
      <c r="J176" s="73"/>
      <c r="K176" s="72">
        <f t="shared" si="29"/>
        <v>0</v>
      </c>
      <c r="L176" s="72">
        <f t="shared" si="30"/>
        <v>0</v>
      </c>
      <c r="M176" s="131"/>
      <c r="N176" s="69">
        <f t="shared" si="31"/>
        <v>0</v>
      </c>
      <c r="O176" s="107"/>
    </row>
    <row r="177" spans="2:15" ht="16.899999999999999" customHeight="1" x14ac:dyDescent="0.25">
      <c r="B177" s="319" t="s">
        <v>242</v>
      </c>
      <c r="C177" s="320" t="s">
        <v>242</v>
      </c>
      <c r="D177" s="227">
        <v>555200</v>
      </c>
      <c r="E177" s="73"/>
      <c r="F177" s="73"/>
      <c r="G177" s="73"/>
      <c r="H177" s="119">
        <f>SUM(F177:G177)</f>
        <v>0</v>
      </c>
      <c r="I177" s="73"/>
      <c r="J177" s="73"/>
      <c r="K177" s="72">
        <f>SUM(I177:J177)</f>
        <v>0</v>
      </c>
      <c r="L177" s="72">
        <f>+H177-K177</f>
        <v>0</v>
      </c>
      <c r="M177" s="131"/>
      <c r="N177" s="69">
        <f>+L177-M177</f>
        <v>0</v>
      </c>
      <c r="O177" s="107"/>
    </row>
    <row r="178" spans="2:15" x14ac:dyDescent="0.2">
      <c r="B178" s="354"/>
      <c r="C178" s="355"/>
      <c r="D178" s="114"/>
      <c r="E178" s="120"/>
      <c r="F178" s="120"/>
      <c r="G178" s="120"/>
      <c r="H178" s="120"/>
      <c r="I178" s="120"/>
      <c r="J178" s="120"/>
      <c r="K178" s="120"/>
      <c r="L178" s="120"/>
      <c r="M178" s="130"/>
      <c r="N178" s="121"/>
      <c r="O178" s="107"/>
    </row>
    <row r="179" spans="2:15" x14ac:dyDescent="0.2">
      <c r="B179" s="350" t="s">
        <v>94</v>
      </c>
      <c r="C179" s="351"/>
      <c r="D179" s="333">
        <v>500</v>
      </c>
      <c r="E179" s="324">
        <f>SUM(E174:E177)</f>
        <v>0</v>
      </c>
      <c r="F179" s="324">
        <f t="shared" ref="F179:N179" si="32">SUM(F174:F177)</f>
        <v>0</v>
      </c>
      <c r="G179" s="324">
        <f t="shared" si="32"/>
        <v>0</v>
      </c>
      <c r="H179" s="324">
        <f t="shared" si="32"/>
        <v>0</v>
      </c>
      <c r="I179" s="324">
        <f t="shared" si="32"/>
        <v>0</v>
      </c>
      <c r="J179" s="324">
        <f t="shared" si="32"/>
        <v>0</v>
      </c>
      <c r="K179" s="324">
        <f t="shared" si="32"/>
        <v>0</v>
      </c>
      <c r="L179" s="324">
        <f t="shared" si="32"/>
        <v>0</v>
      </c>
      <c r="M179" s="324">
        <f t="shared" si="32"/>
        <v>0</v>
      </c>
      <c r="N179" s="331">
        <f t="shared" si="32"/>
        <v>0</v>
      </c>
      <c r="O179" s="107"/>
    </row>
    <row r="180" spans="2:15" ht="16.149999999999999" customHeight="1" thickBot="1" x14ac:dyDescent="0.25">
      <c r="B180" s="352"/>
      <c r="C180" s="353"/>
      <c r="D180" s="335"/>
      <c r="E180" s="325"/>
      <c r="F180" s="325"/>
      <c r="G180" s="325"/>
      <c r="H180" s="325"/>
      <c r="I180" s="325"/>
      <c r="J180" s="325"/>
      <c r="K180" s="325"/>
      <c r="L180" s="325"/>
      <c r="M180" s="325"/>
      <c r="N180" s="332"/>
      <c r="O180" s="107"/>
    </row>
    <row r="181" spans="2:15" ht="16.899999999999999" customHeight="1" thickTop="1" x14ac:dyDescent="0.25">
      <c r="D181" s="48"/>
      <c r="E181" s="15"/>
      <c r="F181" s="16"/>
      <c r="G181" s="16"/>
      <c r="H181" s="16"/>
      <c r="I181" s="16"/>
      <c r="J181" s="16"/>
      <c r="K181" s="16"/>
      <c r="L181" s="16"/>
      <c r="M181" s="17"/>
      <c r="N181" s="16"/>
      <c r="O181" s="107"/>
    </row>
    <row r="182" spans="2:15" ht="21" x14ac:dyDescent="0.25">
      <c r="B182" s="152">
        <v>1</v>
      </c>
      <c r="C182" s="204" t="s">
        <v>114</v>
      </c>
      <c r="D182" s="204"/>
      <c r="E182" s="204"/>
      <c r="F182" s="204"/>
      <c r="G182" s="204"/>
      <c r="H182" s="204"/>
      <c r="I182" s="204"/>
      <c r="J182" s="204"/>
      <c r="K182" s="204"/>
      <c r="L182" s="204"/>
      <c r="M182" s="204"/>
      <c r="N182" s="204"/>
      <c r="O182" s="107"/>
    </row>
    <row r="183" spans="2:15" ht="342" x14ac:dyDescent="0.25">
      <c r="B183" s="244">
        <v>2</v>
      </c>
      <c r="C183" s="203" t="s">
        <v>106</v>
      </c>
      <c r="D183" s="203"/>
      <c r="E183" s="203"/>
      <c r="F183" s="203"/>
      <c r="G183" s="203"/>
      <c r="H183" s="203"/>
      <c r="I183" s="203"/>
      <c r="J183" s="203"/>
      <c r="K183" s="203"/>
      <c r="L183" s="203"/>
      <c r="M183" s="203"/>
      <c r="N183" s="203"/>
      <c r="O183" s="46"/>
    </row>
    <row r="184" spans="2:15" ht="18" customHeight="1" x14ac:dyDescent="0.25">
      <c r="B184" s="48"/>
      <c r="C184" s="203"/>
      <c r="D184" s="203"/>
      <c r="E184" s="203"/>
      <c r="F184" s="203"/>
      <c r="G184" s="203"/>
      <c r="H184" s="203"/>
      <c r="I184" s="203"/>
      <c r="J184" s="203"/>
      <c r="K184" s="203"/>
      <c r="L184" s="203"/>
      <c r="M184" s="203"/>
      <c r="N184" s="203"/>
      <c r="O184" s="46"/>
    </row>
    <row r="185" spans="2:15" ht="15.6" customHeight="1" x14ac:dyDescent="0.2">
      <c r="D185" s="18" t="s">
        <v>0</v>
      </c>
      <c r="E185" s="19"/>
      <c r="F185" s="19"/>
      <c r="G185" s="19"/>
      <c r="H185" s="19"/>
      <c r="I185" s="19"/>
      <c r="J185" s="20"/>
      <c r="K185" s="19"/>
      <c r="L185" s="20"/>
      <c r="M185" s="19"/>
      <c r="N185" s="19"/>
      <c r="O185" s="46"/>
    </row>
    <row r="186" spans="2:15" x14ac:dyDescent="0.2">
      <c r="B186" s="141" t="s">
        <v>23</v>
      </c>
      <c r="C186" s="197"/>
      <c r="D186" s="197"/>
      <c r="E186" s="197"/>
      <c r="F186" s="197"/>
      <c r="G186" s="197"/>
      <c r="H186" s="197"/>
      <c r="I186" s="197"/>
      <c r="J186" s="197"/>
      <c r="K186" s="197"/>
      <c r="L186" s="197"/>
      <c r="M186" s="197"/>
      <c r="N186" s="198"/>
      <c r="O186" s="43"/>
    </row>
    <row r="187" spans="2:15" x14ac:dyDescent="0.2">
      <c r="B187" s="140"/>
      <c r="C187" s="199"/>
      <c r="D187" s="199"/>
      <c r="E187" s="199"/>
      <c r="F187" s="199"/>
      <c r="G187" s="199"/>
      <c r="H187" s="199"/>
      <c r="I187" s="199"/>
      <c r="J187" s="199"/>
      <c r="K187" s="199"/>
      <c r="L187" s="199"/>
      <c r="M187" s="199"/>
      <c r="N187" s="200"/>
      <c r="O187" s="43"/>
    </row>
    <row r="188" spans="2:15" ht="15.6" customHeight="1" x14ac:dyDescent="0.2">
      <c r="B188" s="63"/>
      <c r="C188" s="199"/>
      <c r="D188" s="199"/>
      <c r="E188" s="199"/>
      <c r="F188" s="199"/>
      <c r="G188" s="199"/>
      <c r="H188" s="199"/>
      <c r="I188" s="199"/>
      <c r="J188" s="199"/>
      <c r="K188" s="199"/>
      <c r="L188" s="199"/>
      <c r="M188" s="199"/>
      <c r="N188" s="200"/>
      <c r="O188" s="43"/>
    </row>
    <row r="189" spans="2:15" ht="15.6" customHeight="1" x14ac:dyDescent="0.2">
      <c r="B189" s="63"/>
      <c r="C189" s="199"/>
      <c r="D189" s="199"/>
      <c r="E189" s="199"/>
      <c r="F189" s="199"/>
      <c r="G189" s="199"/>
      <c r="H189" s="199"/>
      <c r="I189" s="199"/>
      <c r="J189" s="199"/>
      <c r="K189" s="199"/>
      <c r="L189" s="199"/>
      <c r="M189" s="199"/>
      <c r="N189" s="200"/>
      <c r="O189" s="43"/>
    </row>
    <row r="190" spans="2:15" ht="15.6" customHeight="1" x14ac:dyDescent="0.2">
      <c r="B190" s="63"/>
      <c r="C190" s="199"/>
      <c r="D190" s="199"/>
      <c r="E190" s="199"/>
      <c r="F190" s="199"/>
      <c r="G190" s="199"/>
      <c r="H190" s="199"/>
      <c r="I190" s="199"/>
      <c r="J190" s="199"/>
      <c r="K190" s="199"/>
      <c r="L190" s="199"/>
      <c r="M190" s="199"/>
      <c r="N190" s="200"/>
      <c r="O190" s="43"/>
    </row>
    <row r="191" spans="2:15" ht="15.6" customHeight="1" x14ac:dyDescent="0.2">
      <c r="B191" s="63"/>
      <c r="C191" s="199"/>
      <c r="D191" s="199"/>
      <c r="E191" s="199"/>
      <c r="F191" s="199"/>
      <c r="G191" s="199"/>
      <c r="H191" s="199"/>
      <c r="I191" s="199"/>
      <c r="J191" s="199"/>
      <c r="K191" s="199"/>
      <c r="L191" s="199"/>
      <c r="M191" s="199"/>
      <c r="N191" s="200"/>
      <c r="O191" s="43"/>
    </row>
    <row r="192" spans="2:15" ht="15.6" customHeight="1" x14ac:dyDescent="0.2">
      <c r="B192" s="63"/>
      <c r="C192" s="201"/>
      <c r="D192" s="201"/>
      <c r="E192" s="201"/>
      <c r="F192" s="201"/>
      <c r="G192" s="201"/>
      <c r="H192" s="201"/>
      <c r="I192" s="201"/>
      <c r="J192" s="201"/>
      <c r="K192" s="201"/>
      <c r="L192" s="201"/>
      <c r="M192" s="201"/>
      <c r="N192" s="202"/>
      <c r="O192" s="43"/>
    </row>
    <row r="193" spans="2:15" ht="15.6" customHeight="1" x14ac:dyDescent="0.2">
      <c r="C193" s="122"/>
      <c r="E193" s="19"/>
      <c r="F193" s="19"/>
      <c r="G193" s="19"/>
      <c r="H193" s="19"/>
      <c r="I193" s="19"/>
      <c r="J193" s="19"/>
      <c r="K193" s="19"/>
      <c r="L193" s="19"/>
      <c r="M193" s="19"/>
      <c r="N193" s="19"/>
      <c r="O193" s="43"/>
    </row>
    <row r="194" spans="2:15" x14ac:dyDescent="0.2">
      <c r="B194" s="149" t="s">
        <v>112</v>
      </c>
      <c r="C194" s="280" t="str">
        <f>+Cover!D22</f>
        <v>Full Name</v>
      </c>
      <c r="D194" s="281"/>
      <c r="H194" s="22" t="s">
        <v>0</v>
      </c>
      <c r="I194" s="22"/>
      <c r="J194" s="19"/>
      <c r="K194" s="22" t="s">
        <v>0</v>
      </c>
      <c r="L194" s="19"/>
      <c r="M194" s="19"/>
      <c r="N194" s="19"/>
      <c r="O194" s="43"/>
    </row>
    <row r="195" spans="2:15" x14ac:dyDescent="0.2">
      <c r="B195" s="150" t="s">
        <v>111</v>
      </c>
      <c r="C195" s="302" t="str">
        <f>Cover!D23</f>
        <v>xxx-xxx-xxxx</v>
      </c>
      <c r="D195" s="303"/>
      <c r="H195" s="22"/>
      <c r="I195" s="22"/>
      <c r="J195" s="19"/>
      <c r="K195" s="22"/>
      <c r="L195" s="19"/>
      <c r="M195" s="19"/>
      <c r="N195" s="19"/>
      <c r="O195" s="43"/>
    </row>
    <row r="196" spans="2:15" x14ac:dyDescent="0.2">
      <c r="B196" s="151" t="s">
        <v>113</v>
      </c>
      <c r="C196" s="282">
        <f ca="1">+Cover!D24</f>
        <v>46182.581871759263</v>
      </c>
      <c r="D196" s="283"/>
      <c r="H196" s="22"/>
      <c r="I196" s="22"/>
      <c r="J196" s="19"/>
      <c r="K196" s="22"/>
      <c r="L196" s="19"/>
      <c r="M196" s="19"/>
      <c r="N196" s="19"/>
      <c r="O196" s="43"/>
    </row>
    <row r="197" spans="2:15" x14ac:dyDescent="0.2">
      <c r="E197" s="19"/>
      <c r="F197" s="19"/>
      <c r="G197" s="19"/>
      <c r="H197" s="19"/>
      <c r="I197" s="19"/>
      <c r="J197" s="19"/>
      <c r="K197" s="19"/>
      <c r="L197" s="19"/>
      <c r="M197" s="19"/>
      <c r="N197" s="19"/>
      <c r="O197" s="43"/>
    </row>
    <row r="198" spans="2:15" x14ac:dyDescent="0.2">
      <c r="E198" s="23"/>
      <c r="F198" s="23"/>
      <c r="G198" s="23"/>
      <c r="H198" s="23"/>
      <c r="I198" s="23"/>
      <c r="J198" s="23"/>
      <c r="K198" s="23"/>
      <c r="L198" s="23"/>
      <c r="M198" s="23"/>
      <c r="N198" s="23"/>
      <c r="O198" s="43"/>
    </row>
    <row r="199" spans="2:15" x14ac:dyDescent="0.2">
      <c r="E199" s="23"/>
      <c r="F199" s="23"/>
      <c r="G199" s="23"/>
      <c r="H199" s="23"/>
      <c r="I199" s="23"/>
      <c r="J199" s="23"/>
      <c r="K199" s="23"/>
      <c r="L199" s="23"/>
      <c r="M199" s="23"/>
      <c r="N199" s="23"/>
    </row>
    <row r="200" spans="2:15" x14ac:dyDescent="0.2">
      <c r="E200" s="23"/>
      <c r="F200" s="23"/>
      <c r="G200" s="23"/>
      <c r="H200" s="23"/>
      <c r="I200" s="23"/>
      <c r="J200" s="23"/>
      <c r="K200" s="23"/>
      <c r="L200" s="23"/>
      <c r="M200" s="23"/>
      <c r="N200" s="23"/>
    </row>
  </sheetData>
  <mergeCells count="213">
    <mergeCell ref="N179:N180"/>
    <mergeCell ref="C194:D194"/>
    <mergeCell ref="H179:H180"/>
    <mergeCell ref="I179:I180"/>
    <mergeCell ref="J179:J180"/>
    <mergeCell ref="B179:C180"/>
    <mergeCell ref="D179:D180"/>
    <mergeCell ref="E179:E180"/>
    <mergeCell ref="F179:F180"/>
    <mergeCell ref="G179:G180"/>
    <mergeCell ref="K179:K180"/>
    <mergeCell ref="L179:L180"/>
    <mergeCell ref="M179:M180"/>
    <mergeCell ref="B177:C177"/>
    <mergeCell ref="B178:C178"/>
    <mergeCell ref="B173:C173"/>
    <mergeCell ref="B174:C174"/>
    <mergeCell ref="B175:C175"/>
    <mergeCell ref="B176:C176"/>
    <mergeCell ref="F171:F172"/>
    <mergeCell ref="C195:D195"/>
    <mergeCell ref="C196:D196"/>
    <mergeCell ref="B170:C170"/>
    <mergeCell ref="B171:C172"/>
    <mergeCell ref="D171:D172"/>
    <mergeCell ref="E171:E172"/>
    <mergeCell ref="J171:J172"/>
    <mergeCell ref="K171:K172"/>
    <mergeCell ref="L171:L172"/>
    <mergeCell ref="M171:M172"/>
    <mergeCell ref="N171:N172"/>
    <mergeCell ref="G171:G172"/>
    <mergeCell ref="H171:H172"/>
    <mergeCell ref="I171:I172"/>
    <mergeCell ref="B52:C52"/>
    <mergeCell ref="G50:G51"/>
    <mergeCell ref="H50:H51"/>
    <mergeCell ref="I50:I51"/>
    <mergeCell ref="J50:J51"/>
    <mergeCell ref="K50:K51"/>
    <mergeCell ref="L50:L51"/>
    <mergeCell ref="B50:C51"/>
    <mergeCell ref="D50:D51"/>
    <mergeCell ref="N33:N34"/>
    <mergeCell ref="B35:C35"/>
    <mergeCell ref="F33:F34"/>
    <mergeCell ref="G33:G34"/>
    <mergeCell ref="H33:H34"/>
    <mergeCell ref="I33:I34"/>
    <mergeCell ref="J33:J34"/>
    <mergeCell ref="K33:K34"/>
    <mergeCell ref="E50:E51"/>
    <mergeCell ref="F50:F51"/>
    <mergeCell ref="M50:M51"/>
    <mergeCell ref="N50:N51"/>
    <mergeCell ref="B24:C24"/>
    <mergeCell ref="B25:C25"/>
    <mergeCell ref="B26:C26"/>
    <mergeCell ref="B27:C27"/>
    <mergeCell ref="B28:C28"/>
    <mergeCell ref="B33:C34"/>
    <mergeCell ref="D33:D34"/>
    <mergeCell ref="L33:L34"/>
    <mergeCell ref="M33:M34"/>
    <mergeCell ref="G9:G12"/>
    <mergeCell ref="L9:L12"/>
    <mergeCell ref="H9:H12"/>
    <mergeCell ref="M9:M12"/>
    <mergeCell ref="E2:M2"/>
    <mergeCell ref="E3:M3"/>
    <mergeCell ref="E4:M4"/>
    <mergeCell ref="E5:M5"/>
    <mergeCell ref="K6:N6"/>
    <mergeCell ref="N9:N12"/>
    <mergeCell ref="I9:I12"/>
    <mergeCell ref="J9:J12"/>
    <mergeCell ref="K9:K12"/>
    <mergeCell ref="B53:C53"/>
    <mergeCell ref="B54:C54"/>
    <mergeCell ref="B55:C55"/>
    <mergeCell ref="B56:C56"/>
    <mergeCell ref="B57:C57"/>
    <mergeCell ref="B9:C12"/>
    <mergeCell ref="D9:D12"/>
    <mergeCell ref="E9:E12"/>
    <mergeCell ref="F9:F12"/>
    <mergeCell ref="B23:C23"/>
    <mergeCell ref="B13:C13"/>
    <mergeCell ref="B14:C14"/>
    <mergeCell ref="B15:C15"/>
    <mergeCell ref="B16:C16"/>
    <mergeCell ref="B17:C17"/>
    <mergeCell ref="B18:C18"/>
    <mergeCell ref="B19:C19"/>
    <mergeCell ref="B20:C20"/>
    <mergeCell ref="B21:C21"/>
    <mergeCell ref="B22:C22"/>
    <mergeCell ref="B29:C29"/>
    <mergeCell ref="B30:C30"/>
    <mergeCell ref="B31:C31"/>
    <mergeCell ref="E33:E34"/>
    <mergeCell ref="B63:C63"/>
    <mergeCell ref="B64:C64"/>
    <mergeCell ref="B65:C65"/>
    <mergeCell ref="B66:C66"/>
    <mergeCell ref="B67:C67"/>
    <mergeCell ref="B58:C58"/>
    <mergeCell ref="B59:C59"/>
    <mergeCell ref="B60:C60"/>
    <mergeCell ref="B61:C61"/>
    <mergeCell ref="B62:C62"/>
    <mergeCell ref="B73:C73"/>
    <mergeCell ref="B74:C74"/>
    <mergeCell ref="B75:C75"/>
    <mergeCell ref="B76:C76"/>
    <mergeCell ref="B77:C77"/>
    <mergeCell ref="B68:C68"/>
    <mergeCell ref="B69:C69"/>
    <mergeCell ref="B70:C70"/>
    <mergeCell ref="B71:C71"/>
    <mergeCell ref="B72:C72"/>
    <mergeCell ref="B83:C83"/>
    <mergeCell ref="B84:C84"/>
    <mergeCell ref="B85:C85"/>
    <mergeCell ref="B86:C86"/>
    <mergeCell ref="B87:C87"/>
    <mergeCell ref="B78:C78"/>
    <mergeCell ref="B79:C79"/>
    <mergeCell ref="B80:C80"/>
    <mergeCell ref="B81:C81"/>
    <mergeCell ref="B82:C82"/>
    <mergeCell ref="B93:C93"/>
    <mergeCell ref="B94:C94"/>
    <mergeCell ref="B95:C95"/>
    <mergeCell ref="B96:C96"/>
    <mergeCell ref="B97:C97"/>
    <mergeCell ref="B88:C88"/>
    <mergeCell ref="B89:C89"/>
    <mergeCell ref="B90:C90"/>
    <mergeCell ref="B91:C91"/>
    <mergeCell ref="B92:C92"/>
    <mergeCell ref="B103:C103"/>
    <mergeCell ref="B104:C104"/>
    <mergeCell ref="B105:C105"/>
    <mergeCell ref="B106:C106"/>
    <mergeCell ref="B107:C107"/>
    <mergeCell ref="B98:C98"/>
    <mergeCell ref="B99:C99"/>
    <mergeCell ref="B100:C100"/>
    <mergeCell ref="B101:C101"/>
    <mergeCell ref="B102:C102"/>
    <mergeCell ref="B113:C113"/>
    <mergeCell ref="B114:C114"/>
    <mergeCell ref="B115:C115"/>
    <mergeCell ref="B116:C116"/>
    <mergeCell ref="B117:C117"/>
    <mergeCell ref="B108:C108"/>
    <mergeCell ref="B109:C109"/>
    <mergeCell ref="B110:C110"/>
    <mergeCell ref="B111:C111"/>
    <mergeCell ref="B112:C112"/>
    <mergeCell ref="B123:C123"/>
    <mergeCell ref="B124:C124"/>
    <mergeCell ref="B125:C125"/>
    <mergeCell ref="B126:C126"/>
    <mergeCell ref="B127:C127"/>
    <mergeCell ref="B118:C118"/>
    <mergeCell ref="B119:C119"/>
    <mergeCell ref="B120:C120"/>
    <mergeCell ref="B121:C121"/>
    <mergeCell ref="B122:C122"/>
    <mergeCell ref="B133:C133"/>
    <mergeCell ref="B134:C134"/>
    <mergeCell ref="B135:C135"/>
    <mergeCell ref="B136:C136"/>
    <mergeCell ref="B137:C137"/>
    <mergeCell ref="B128:C128"/>
    <mergeCell ref="B129:C129"/>
    <mergeCell ref="B130:C130"/>
    <mergeCell ref="B131:C131"/>
    <mergeCell ref="B132:C132"/>
    <mergeCell ref="B143:C143"/>
    <mergeCell ref="B144:C144"/>
    <mergeCell ref="B145:C145"/>
    <mergeCell ref="B146:C146"/>
    <mergeCell ref="B147:C147"/>
    <mergeCell ref="B138:C138"/>
    <mergeCell ref="B139:C139"/>
    <mergeCell ref="B140:C140"/>
    <mergeCell ref="B141:C141"/>
    <mergeCell ref="B142:C142"/>
    <mergeCell ref="B153:C153"/>
    <mergeCell ref="B154:C154"/>
    <mergeCell ref="B155:C155"/>
    <mergeCell ref="B156:C156"/>
    <mergeCell ref="B157:C157"/>
    <mergeCell ref="B148:C148"/>
    <mergeCell ref="B149:C149"/>
    <mergeCell ref="B150:C150"/>
    <mergeCell ref="B151:C151"/>
    <mergeCell ref="B152:C152"/>
    <mergeCell ref="B168:C168"/>
    <mergeCell ref="B169:C169"/>
    <mergeCell ref="B163:C163"/>
    <mergeCell ref="B164:C164"/>
    <mergeCell ref="B165:C165"/>
    <mergeCell ref="B166:C166"/>
    <mergeCell ref="B167:C167"/>
    <mergeCell ref="B158:C158"/>
    <mergeCell ref="B159:C159"/>
    <mergeCell ref="B160:C160"/>
    <mergeCell ref="B161:C161"/>
    <mergeCell ref="B162:C162"/>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vt:lpstr>
      <vt:lpstr>Category</vt:lpstr>
      <vt:lpstr>Detail General Fund Transfers</vt:lpstr>
      <vt:lpstr>Salary Projections General Fund</vt:lpstr>
      <vt:lpstr>Detail Other Transfers</vt:lpstr>
      <vt:lpstr>Salary Projections Other Transf</vt:lpstr>
      <vt:lpstr>Detail Federal Funds</vt:lpstr>
      <vt:lpstr>Salary Projections Federal Reve</vt:lpstr>
      <vt:lpstr>Detail Other Revenue</vt:lpstr>
      <vt:lpstr>Salary Projections Other Revenu</vt:lpstr>
      <vt:lpstr>Detail Fund Balance</vt:lpstr>
      <vt:lpstr>Salary Projections Fund Balance</vt:lpstr>
      <vt:lpstr>Payroll Schedule</vt:lpstr>
      <vt:lpstr>Longevity Pay Table</vt:lpstr>
      <vt:lpstr>_DFA97</vt:lpstr>
      <vt:lpstr>Category!Print_Area</vt:lpstr>
      <vt:lpstr>Cover!Print_Area</vt:lpstr>
      <vt:lpstr>'Detail General Fund Transfers'!Print_Area</vt:lpstr>
      <vt:lpstr>'Salary Projections Federal Reve'!Print_Area</vt:lpstr>
      <vt:lpstr>'Salary Projections Fund Balance'!Print_Area</vt:lpstr>
      <vt:lpstr>'Salary Projections General Fund'!Print_Area</vt:lpstr>
      <vt:lpstr>'Salary Projections Other Revenu'!Print_Area</vt:lpstr>
      <vt:lpstr>'Salary Projections Other Transf'!Print_Area</vt:lpstr>
      <vt:lpstr>'Detail General Fund Transfers'!Print_Titles</vt:lpstr>
      <vt:lpstr>sbd_detail</vt:lpstr>
      <vt:lpstr>sbd_proj</vt:lpstr>
    </vt:vector>
  </TitlesOfParts>
  <Company>State of New Mexico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DFA State Budget Division</dc:title>
  <dc:subject>Budget Projections</dc:subject>
  <dc:creator>Gregory A. Baird</dc:creator>
  <dc:description>Updated for FY13 with fiscal year rates.</dc:description>
  <cp:lastModifiedBy>Miller, Simon, DFA</cp:lastModifiedBy>
  <cp:lastPrinted>2018-07-02T16:51:08Z</cp:lastPrinted>
  <dcterms:created xsi:type="dcterms:W3CDTF">2000-10-20T23:14:57Z</dcterms:created>
  <dcterms:modified xsi:type="dcterms:W3CDTF">2026-06-09T19:59:31Z</dcterms:modified>
</cp:coreProperties>
</file>