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gov-my.sharepoint.com/personal/paul_chavez_dfa_nm_gov/Documents/Desktop/"/>
    </mc:Choice>
  </mc:AlternateContent>
  <xr:revisionPtr revIDLastSave="0" documentId="8_{8D78005D-10C5-4ECB-A6EF-C5DCCDA43F6F}" xr6:coauthVersionLast="47" xr6:coauthVersionMax="47" xr10:uidLastSave="{00000000-0000-0000-0000-000000000000}"/>
  <bookViews>
    <workbookView xWindow="28680" yWindow="-120" windowWidth="29040" windowHeight="15720" xr2:uid="{526C9541-4BA4-4526-9F2D-A1FEF587FA6C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3" i="1" l="1"/>
  <c r="D45" i="1"/>
  <c r="D43" i="1"/>
  <c r="C43" i="1"/>
  <c r="B43" i="1"/>
  <c r="E42" i="1"/>
  <c r="D42" i="1"/>
  <c r="F42" i="1" s="1"/>
  <c r="C42" i="1"/>
  <c r="B42" i="1"/>
  <c r="D41" i="1"/>
  <c r="C41" i="1"/>
  <c r="B41" i="1"/>
  <c r="E41" i="1" s="1"/>
  <c r="D40" i="1"/>
  <c r="C40" i="1"/>
  <c r="B40" i="1"/>
  <c r="E40" i="1" s="1"/>
  <c r="F40" i="1" s="1"/>
  <c r="E39" i="1"/>
  <c r="D39" i="1"/>
  <c r="F39" i="1" s="1"/>
  <c r="C39" i="1"/>
  <c r="B39" i="1"/>
  <c r="D38" i="1"/>
  <c r="C38" i="1"/>
  <c r="B38" i="1"/>
  <c r="E38" i="1" s="1"/>
  <c r="D37" i="1"/>
  <c r="C37" i="1"/>
  <c r="B37" i="1"/>
  <c r="E36" i="1"/>
  <c r="D36" i="1"/>
  <c r="F36" i="1" s="1"/>
  <c r="C36" i="1"/>
  <c r="B36" i="1"/>
  <c r="D35" i="1"/>
  <c r="C35" i="1"/>
  <c r="B35" i="1"/>
  <c r="D34" i="1"/>
  <c r="C34" i="1"/>
  <c r="B34" i="1"/>
  <c r="D33" i="1"/>
  <c r="C33" i="1"/>
  <c r="B33" i="1"/>
  <c r="E33" i="1" s="1"/>
  <c r="D32" i="1"/>
  <c r="C32" i="1"/>
  <c r="B32" i="1"/>
  <c r="E32" i="1" s="1"/>
  <c r="F32" i="1" s="1"/>
  <c r="E31" i="1"/>
  <c r="D31" i="1"/>
  <c r="F31" i="1" s="1"/>
  <c r="C31" i="1"/>
  <c r="B31" i="1"/>
  <c r="D30" i="1"/>
  <c r="C30" i="1"/>
  <c r="B30" i="1"/>
  <c r="E29" i="1"/>
  <c r="F29" i="1" s="1"/>
  <c r="D29" i="1"/>
  <c r="C29" i="1"/>
  <c r="B29" i="1"/>
  <c r="D28" i="1"/>
  <c r="C28" i="1"/>
  <c r="B28" i="1"/>
  <c r="E27" i="1"/>
  <c r="F27" i="1" s="1"/>
  <c r="D27" i="1"/>
  <c r="C27" i="1"/>
  <c r="B27" i="1"/>
  <c r="E26" i="1"/>
  <c r="D26" i="1"/>
  <c r="F26" i="1" s="1"/>
  <c r="C26" i="1"/>
  <c r="B26" i="1"/>
  <c r="D25" i="1"/>
  <c r="C25" i="1"/>
  <c r="B25" i="1"/>
  <c r="D24" i="1"/>
  <c r="C24" i="1"/>
  <c r="B24" i="1"/>
  <c r="D23" i="1"/>
  <c r="F23" i="1" s="1"/>
  <c r="C23" i="1"/>
  <c r="B23" i="1"/>
  <c r="E23" i="1" s="1"/>
  <c r="D22" i="1"/>
  <c r="C22" i="1"/>
  <c r="B22" i="1"/>
  <c r="E22" i="1" s="1"/>
  <c r="F22" i="1" s="1"/>
  <c r="E21" i="1"/>
  <c r="D21" i="1"/>
  <c r="F21" i="1" s="1"/>
  <c r="C21" i="1"/>
  <c r="B21" i="1"/>
  <c r="D20" i="1"/>
  <c r="C20" i="1"/>
  <c r="B20" i="1"/>
  <c r="E20" i="1" s="1"/>
  <c r="F20" i="1" s="1"/>
  <c r="D19" i="1"/>
  <c r="C19" i="1"/>
  <c r="B19" i="1"/>
  <c r="D18" i="1"/>
  <c r="C18" i="1"/>
  <c r="B18" i="1"/>
  <c r="E17" i="1"/>
  <c r="F17" i="1" s="1"/>
  <c r="D17" i="1"/>
  <c r="C17" i="1"/>
  <c r="B17" i="1"/>
  <c r="E16" i="1"/>
  <c r="D16" i="1"/>
  <c r="F16" i="1" s="1"/>
  <c r="C16" i="1"/>
  <c r="B16" i="1"/>
  <c r="D15" i="1"/>
  <c r="C15" i="1"/>
  <c r="B15" i="1"/>
  <c r="E14" i="1"/>
  <c r="D14" i="1"/>
  <c r="F14" i="1" s="1"/>
  <c r="C14" i="1"/>
  <c r="B14" i="1"/>
  <c r="D13" i="1"/>
  <c r="C13" i="1"/>
  <c r="B13" i="1"/>
  <c r="D12" i="1"/>
  <c r="C12" i="1"/>
  <c r="B12" i="1"/>
  <c r="E12" i="1" s="1"/>
  <c r="D11" i="1"/>
  <c r="C11" i="1"/>
  <c r="B11" i="1"/>
  <c r="B4" i="1"/>
  <c r="B2" i="1"/>
  <c r="F41" i="1" l="1"/>
  <c r="E45" i="1"/>
  <c r="F12" i="1"/>
  <c r="F38" i="1"/>
  <c r="F33" i="1"/>
  <c r="F45" i="1" l="1"/>
</calcChain>
</file>

<file path=xl/sharedStrings.xml><?xml version="1.0" encoding="utf-8"?>
<sst xmlns="http://schemas.openxmlformats.org/spreadsheetml/2006/main" count="28" uniqueCount="10">
  <si>
    <t>SMALL COUNTIES ASSISTANCE DISTRIBUTION</t>
  </si>
  <si>
    <t>Prior Year</t>
  </si>
  <si>
    <t>COUNTY</t>
  </si>
  <si>
    <t>Eligibility</t>
  </si>
  <si>
    <t>DISTRIBUTION</t>
  </si>
  <si>
    <t>Distribution</t>
  </si>
  <si>
    <t>Difference</t>
  </si>
  <si>
    <t>*</t>
  </si>
  <si>
    <t>TOTAL Distribution</t>
  </si>
  <si>
    <t xml:space="preserve">*Increases are due to the increase in cash balance available in the fund.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</si>
</sst>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[$-409]#,##0_);\(#,##0\)"/>
    <numFmt numFmtId="165" formatCode="[$-409]m/d/yyyy"/>
    <numFmt numFmtId="166" formatCode="[$]@"/>
    <numFmt numFmtId="167" formatCode="0_);\(0\)"/>
    <numFmt numFmtId="168" formatCode="[$-409]General"/>
    <numFmt numFmtId="169" formatCode="#,##0.000_);\(#,##0.000\)"/>
    <numFmt numFmtId="170" formatCode="#,##0.0000_);\(#,##0.0000\)"/>
    <numFmt numFmtId="171" formatCode="\$#,##0_);&quot;($&quot;#,##0\)"/>
    <numFmt numFmtId="172" formatCode="\$#,##0_);[Red]&quot;($&quot;#,##0\)"/>
  </numFmts>
  <fonts count="9" x14ac:knownFonts="1">
    <font>
      <sz val="11"/>
      <color theme="1"/>
      <name val="Aptos Narrow"/>
      <family val="2"/>
      <scheme val="minor"/>
    </font>
    <font>
      <sz val="12"/>
      <name val="Arial"/>
    </font>
    <font>
      <b/>
      <sz val="12"/>
      <name val="Arial"/>
    </font>
    <font>
      <b/>
      <sz val="14"/>
      <name val="Arial"/>
    </font>
    <font>
      <sz val="12"/>
      <color rgb="FFFF0000"/>
      <name val="Arial"/>
    </font>
    <font>
      <b/>
      <sz val="12"/>
      <color rgb="FF0000FF"/>
      <name val="Arial"/>
    </font>
    <font>
      <b/>
      <sz val="12"/>
      <color rgb="FF800080"/>
      <name val="Arial"/>
    </font>
    <font>
      <sz val="12"/>
      <color rgb="FF0000FF"/>
      <name val="Arial"/>
    </font>
    <font>
      <b/>
      <sz val="12"/>
      <color rgb="FFCC99FF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</patternFill>
    </fill>
    <fill>
      <patternFill patternType="solid">
        <fgColor rgb="FFFFFF00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1" fillId="0" borderId="0"/>
  </cellStyleXfs>
  <cellXfs count="45">
    <xf numFmtId="0" fontId="0" fillId="0" borderId="0" xfId="0"/>
    <xf numFmtId="164" fontId="2" fillId="0" borderId="0" xfId="1" applyFont="1"/>
    <xf numFmtId="164" fontId="1" fillId="0" borderId="0" xfId="1"/>
    <xf numFmtId="164" fontId="1" fillId="0" borderId="0" xfId="1" applyAlignment="1">
      <alignment horizontal="center" vertical="center"/>
    </xf>
    <xf numFmtId="164" fontId="3" fillId="0" borderId="0" xfId="1" applyFont="1"/>
    <xf numFmtId="165" fontId="2" fillId="0" borderId="0" xfId="1" applyNumberFormat="1" applyFont="1"/>
    <xf numFmtId="164" fontId="4" fillId="0" borderId="0" xfId="1" applyFont="1" applyAlignment="1">
      <alignment horizontal="center" vertical="center"/>
    </xf>
    <xf numFmtId="166" fontId="5" fillId="0" borderId="0" xfId="1" applyNumberFormat="1" applyFont="1"/>
    <xf numFmtId="164" fontId="2" fillId="0" borderId="1" xfId="1" applyFont="1" applyBorder="1"/>
    <xf numFmtId="164" fontId="2" fillId="0" borderId="2" xfId="1" applyFont="1" applyBorder="1" applyAlignment="1">
      <alignment horizontal="center"/>
    </xf>
    <xf numFmtId="164" fontId="2" fillId="0" borderId="2" xfId="1" applyFont="1" applyBorder="1" applyAlignment="1">
      <alignment horizontal="center" vertical="center"/>
    </xf>
    <xf numFmtId="164" fontId="1" fillId="2" borderId="3" xfId="1" applyFill="1" applyBorder="1" applyAlignment="1">
      <alignment horizontal="center"/>
    </xf>
    <xf numFmtId="164" fontId="1" fillId="2" borderId="4" xfId="1" applyFill="1" applyBorder="1"/>
    <xf numFmtId="167" fontId="2" fillId="0" borderId="5" xfId="1" applyNumberFormat="1" applyFont="1" applyBorder="1" applyAlignment="1">
      <alignment horizontal="center"/>
    </xf>
    <xf numFmtId="164" fontId="2" fillId="0" borderId="5" xfId="1" applyFont="1" applyBorder="1" applyAlignment="1">
      <alignment horizontal="center" vertical="center"/>
    </xf>
    <xf numFmtId="164" fontId="1" fillId="2" borderId="0" xfId="1" applyFill="1" applyAlignment="1">
      <alignment horizontal="center"/>
    </xf>
    <xf numFmtId="164" fontId="1" fillId="2" borderId="6" xfId="1" applyFill="1" applyBorder="1" applyAlignment="1">
      <alignment horizontal="center"/>
    </xf>
    <xf numFmtId="164" fontId="1" fillId="0" borderId="5" xfId="1" applyBorder="1"/>
    <xf numFmtId="168" fontId="5" fillId="0" borderId="5" xfId="1" applyNumberFormat="1" applyFont="1" applyBorder="1" applyAlignment="1">
      <alignment horizontal="center"/>
    </xf>
    <xf numFmtId="168" fontId="5" fillId="0" borderId="5" xfId="1" applyNumberFormat="1" applyFont="1" applyBorder="1" applyAlignment="1">
      <alignment horizontal="center" vertical="center"/>
    </xf>
    <xf numFmtId="164" fontId="1" fillId="0" borderId="7" xfId="1" applyBorder="1"/>
    <xf numFmtId="164" fontId="5" fillId="0" borderId="7" xfId="1" applyFont="1" applyBorder="1" applyAlignment="1">
      <alignment horizontal="center"/>
    </xf>
    <xf numFmtId="0" fontId="2" fillId="0" borderId="5" xfId="0" applyFont="1" applyBorder="1"/>
    <xf numFmtId="169" fontId="2" fillId="0" borderId="5" xfId="1" applyNumberFormat="1" applyFont="1" applyBorder="1"/>
    <xf numFmtId="164" fontId="2" fillId="3" borderId="5" xfId="1" applyFont="1" applyFill="1" applyBorder="1" applyAlignment="1">
      <alignment horizontal="center" vertical="center"/>
    </xf>
    <xf numFmtId="164" fontId="1" fillId="2" borderId="0" xfId="1" applyFill="1"/>
    <xf numFmtId="164" fontId="1" fillId="2" borderId="6" xfId="1" applyFill="1" applyBorder="1"/>
    <xf numFmtId="164" fontId="6" fillId="0" borderId="0" xfId="1" applyFont="1"/>
    <xf numFmtId="170" fontId="1" fillId="0" borderId="0" xfId="1" applyNumberFormat="1"/>
    <xf numFmtId="164" fontId="7" fillId="0" borderId="0" xfId="1" applyFont="1"/>
    <xf numFmtId="164" fontId="1" fillId="2" borderId="8" xfId="1" applyFill="1" applyBorder="1"/>
    <xf numFmtId="164" fontId="1" fillId="2" borderId="9" xfId="1" applyFill="1" applyBorder="1"/>
    <xf numFmtId="164" fontId="2" fillId="0" borderId="7" xfId="1" applyFont="1" applyBorder="1" applyAlignment="1">
      <alignment horizontal="center" vertical="center"/>
    </xf>
    <xf numFmtId="164" fontId="1" fillId="0" borderId="3" xfId="1" applyBorder="1"/>
    <xf numFmtId="171" fontId="2" fillId="0" borderId="10" xfId="1" applyNumberFormat="1" applyFont="1" applyBorder="1" applyAlignment="1">
      <alignment horizontal="right"/>
    </xf>
    <xf numFmtId="164" fontId="1" fillId="0" borderId="4" xfId="1" applyBorder="1" applyAlignment="1">
      <alignment horizontal="center" vertical="center"/>
    </xf>
    <xf numFmtId="164" fontId="2" fillId="0" borderId="8" xfId="1" applyFont="1" applyBorder="1"/>
    <xf numFmtId="171" fontId="2" fillId="0" borderId="1" xfId="1" applyNumberFormat="1" applyFont="1" applyBorder="1" applyAlignment="1">
      <alignment horizontal="right"/>
    </xf>
    <xf numFmtId="172" fontId="2" fillId="0" borderId="9" xfId="1" applyNumberFormat="1" applyFont="1" applyBorder="1" applyAlignment="1">
      <alignment horizontal="center" vertical="center"/>
    </xf>
    <xf numFmtId="172" fontId="2" fillId="2" borderId="1" xfId="1" applyNumberFormat="1" applyFont="1" applyFill="1" applyBorder="1" applyAlignment="1">
      <alignment horizontal="center" vertical="center"/>
    </xf>
    <xf numFmtId="172" fontId="2" fillId="2" borderId="9" xfId="1" applyNumberFormat="1" applyFont="1" applyFill="1" applyBorder="1" applyAlignment="1">
      <alignment horizontal="center" vertical="center"/>
    </xf>
    <xf numFmtId="171" fontId="2" fillId="0" borderId="0" xfId="1" applyNumberFormat="1" applyFont="1" applyAlignment="1">
      <alignment horizontal="right"/>
    </xf>
    <xf numFmtId="164" fontId="8" fillId="0" borderId="0" xfId="1" applyFont="1"/>
    <xf numFmtId="164" fontId="2" fillId="0" borderId="0" xfId="1" applyFont="1" applyAlignment="1">
      <alignment horizontal="center"/>
    </xf>
    <xf numFmtId="172" fontId="2" fillId="0" borderId="0" xfId="1" applyNumberFormat="1" applyFont="1"/>
  </cellXfs>
  <cellStyles count="2">
    <cellStyle name="Normal" xfId="0" builtinId="0"/>
    <cellStyle name="Normal_SMALL-COUNTY-2003-04" xfId="1" xr:uid="{32CF305C-0A57-4C5B-BEE6-355E685C18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aul.chavez\AppData\Local\Microsoft\Windows\INetCache\Content.Outlook\K958DGMM\Small%20Counties%20Assistance%202027%20Final%20Updated%20(2).xlsx" TargetMode="External"/><Relationship Id="rId1" Type="http://schemas.openxmlformats.org/officeDocument/2006/relationships/externalLinkPath" Target="file:///C:\Users\paul.chavez\AppData\Local\Microsoft\Windows\INetCache\Content.Outlook\K958DGMM\Small%20Counties%20Assistance%202027%20Final%20Updated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Y Info"/>
      <sheetName val="PriorYrPropTaxFinalValuations"/>
      <sheetName val="AnnualImplicitPriceDeflatrIndex"/>
      <sheetName val="Co PropTax Imposed Rates"/>
      <sheetName val="Population(certified or census)"/>
      <sheetName val="CompliantAssessors(certified)"/>
      <sheetName val="JulyGRTEnactmentDateTable"/>
      <sheetName val="Prior Yr Small Co Assist Dist"/>
      <sheetName val="FINAL SmallCo Dist"/>
      <sheetName val="DISTRIBUTION DETERMINATION"/>
      <sheetName val="4-61-2.F Qualifying Cnty"/>
      <sheetName val="Dist Factors"/>
      <sheetName val="FINAL SmallCo Assist Funding"/>
      <sheetName val="History Tab"/>
    </sheetNames>
    <sheetDataSet>
      <sheetData sheetId="0">
        <row r="2">
          <cell r="B2" t="str">
            <v>FY 2026-2027</v>
          </cell>
        </row>
        <row r="4">
          <cell r="B4">
            <v>46295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1">
          <cell r="B11" t="str">
            <v>Bernalillo</v>
          </cell>
          <cell r="D11" t="str">
            <v>-</v>
          </cell>
        </row>
        <row r="12">
          <cell r="B12" t="str">
            <v>Catron</v>
          </cell>
          <cell r="D12">
            <v>570000</v>
          </cell>
        </row>
        <row r="13">
          <cell r="B13" t="str">
            <v>Chaves</v>
          </cell>
          <cell r="D13" t="str">
            <v>-</v>
          </cell>
        </row>
        <row r="14">
          <cell r="B14" t="str">
            <v>Cibola</v>
          </cell>
          <cell r="D14">
            <v>293000</v>
          </cell>
        </row>
        <row r="15">
          <cell r="B15" t="str">
            <v>Colfax</v>
          </cell>
          <cell r="D15" t="str">
            <v>-</v>
          </cell>
        </row>
        <row r="16">
          <cell r="B16" t="str">
            <v>Curry</v>
          </cell>
          <cell r="D16">
            <v>201000</v>
          </cell>
        </row>
        <row r="17">
          <cell r="B17" t="str">
            <v>De Baca</v>
          </cell>
          <cell r="D17">
            <v>640000</v>
          </cell>
        </row>
        <row r="18">
          <cell r="B18" t="str">
            <v>Dona Ana</v>
          </cell>
          <cell r="D18" t="str">
            <v>-</v>
          </cell>
        </row>
        <row r="19">
          <cell r="B19" t="str">
            <v>Eddy</v>
          </cell>
          <cell r="D19" t="str">
            <v>-</v>
          </cell>
        </row>
        <row r="20">
          <cell r="B20" t="str">
            <v>Grant</v>
          </cell>
          <cell r="D20">
            <v>181000</v>
          </cell>
        </row>
        <row r="21">
          <cell r="B21" t="str">
            <v>Guadalupe</v>
          </cell>
          <cell r="D21">
            <v>509000</v>
          </cell>
        </row>
        <row r="22">
          <cell r="B22" t="str">
            <v>Harding</v>
          </cell>
          <cell r="D22">
            <v>863000</v>
          </cell>
        </row>
        <row r="23">
          <cell r="B23" t="str">
            <v>Hidalgo</v>
          </cell>
          <cell r="D23">
            <v>640000</v>
          </cell>
        </row>
        <row r="24">
          <cell r="B24" t="str">
            <v>Lea</v>
          </cell>
          <cell r="D24" t="str">
            <v>-</v>
          </cell>
        </row>
        <row r="25">
          <cell r="B25" t="str">
            <v>Lincoln</v>
          </cell>
          <cell r="D25" t="str">
            <v>-</v>
          </cell>
        </row>
        <row r="26">
          <cell r="B26" t="str">
            <v>Los Alamos</v>
          </cell>
          <cell r="D26">
            <v>181000</v>
          </cell>
        </row>
        <row r="27">
          <cell r="B27" t="str">
            <v>Luna</v>
          </cell>
          <cell r="D27">
            <v>201000</v>
          </cell>
        </row>
        <row r="28">
          <cell r="B28" t="str">
            <v>McKinley</v>
          </cell>
          <cell r="D28" t="str">
            <v>-</v>
          </cell>
        </row>
        <row r="29">
          <cell r="B29" t="str">
            <v>Mora</v>
          </cell>
          <cell r="D29">
            <v>509000</v>
          </cell>
        </row>
        <row r="30">
          <cell r="B30" t="str">
            <v>Otero</v>
          </cell>
          <cell r="D30" t="str">
            <v>-</v>
          </cell>
        </row>
        <row r="31">
          <cell r="B31" t="str">
            <v>Quay</v>
          </cell>
          <cell r="D31">
            <v>509000</v>
          </cell>
        </row>
        <row r="32">
          <cell r="B32" t="str">
            <v>Rio Arriba</v>
          </cell>
          <cell r="D32">
            <v>201000</v>
          </cell>
        </row>
        <row r="33">
          <cell r="B33" t="str">
            <v>Roosevelt</v>
          </cell>
          <cell r="D33">
            <v>201000</v>
          </cell>
        </row>
        <row r="34">
          <cell r="B34" t="str">
            <v>Sandoval</v>
          </cell>
          <cell r="D34" t="str">
            <v>-</v>
          </cell>
        </row>
        <row r="35">
          <cell r="B35" t="str">
            <v>San Juan</v>
          </cell>
          <cell r="D35" t="str">
            <v>-</v>
          </cell>
        </row>
        <row r="36">
          <cell r="B36" t="str">
            <v>San Miguel</v>
          </cell>
          <cell r="D36">
            <v>201000</v>
          </cell>
        </row>
        <row r="37">
          <cell r="B37" t="str">
            <v>Santa Fe</v>
          </cell>
          <cell r="D37" t="str">
            <v>-</v>
          </cell>
        </row>
        <row r="38">
          <cell r="B38" t="str">
            <v>Sierra</v>
          </cell>
          <cell r="D38">
            <v>378000</v>
          </cell>
        </row>
        <row r="39">
          <cell r="B39" t="str">
            <v>Socorro</v>
          </cell>
          <cell r="D39">
            <v>293000</v>
          </cell>
        </row>
        <row r="40">
          <cell r="B40" t="str">
            <v>Taos</v>
          </cell>
          <cell r="D40">
            <v>201000</v>
          </cell>
        </row>
        <row r="41">
          <cell r="B41" t="str">
            <v>Torrance</v>
          </cell>
          <cell r="D41">
            <v>293000</v>
          </cell>
        </row>
        <row r="42">
          <cell r="B42" t="str">
            <v>Union</v>
          </cell>
          <cell r="D42">
            <v>640000</v>
          </cell>
        </row>
        <row r="43">
          <cell r="B43" t="str">
            <v>Valencia</v>
          </cell>
          <cell r="D43" t="str">
            <v>-</v>
          </cell>
        </row>
        <row r="45">
          <cell r="B45" t="str">
            <v>TOTAL Distribution</v>
          </cell>
          <cell r="D45">
            <v>7705000</v>
          </cell>
        </row>
      </sheetData>
      <sheetData sheetId="8"/>
      <sheetData sheetId="9">
        <row r="9">
          <cell r="A9" t="str">
            <v>Bernalillo</v>
          </cell>
          <cell r="B9" t="str">
            <v>n/a</v>
          </cell>
          <cell r="J9" t="str">
            <v>-</v>
          </cell>
        </row>
        <row r="10">
          <cell r="A10" t="str">
            <v>Catron</v>
          </cell>
          <cell r="B10" t="str">
            <v>eligible</v>
          </cell>
          <cell r="J10">
            <v>690000</v>
          </cell>
        </row>
        <row r="11">
          <cell r="A11" t="str">
            <v>Chaves</v>
          </cell>
          <cell r="B11" t="str">
            <v>n/a</v>
          </cell>
          <cell r="J11" t="str">
            <v>-</v>
          </cell>
        </row>
        <row r="12">
          <cell r="A12" t="str">
            <v>Cibola</v>
          </cell>
          <cell r="B12" t="str">
            <v>eligible</v>
          </cell>
          <cell r="J12">
            <v>341000</v>
          </cell>
        </row>
        <row r="13">
          <cell r="A13" t="str">
            <v>Colfax</v>
          </cell>
          <cell r="B13" t="str">
            <v>n/a</v>
          </cell>
          <cell r="J13" t="str">
            <v>-</v>
          </cell>
        </row>
        <row r="14">
          <cell r="A14" t="str">
            <v>Curry</v>
          </cell>
          <cell r="B14" t="str">
            <v>eligible</v>
          </cell>
          <cell r="J14">
            <v>229000</v>
          </cell>
        </row>
        <row r="15">
          <cell r="A15" t="str">
            <v>De Baca</v>
          </cell>
          <cell r="B15" t="str">
            <v>eligible</v>
          </cell>
          <cell r="J15">
            <v>760000</v>
          </cell>
        </row>
        <row r="16">
          <cell r="A16" t="str">
            <v>Dona Ana</v>
          </cell>
          <cell r="B16" t="str">
            <v>n/a</v>
          </cell>
          <cell r="J16" t="str">
            <v>-</v>
          </cell>
        </row>
        <row r="17">
          <cell r="A17" t="str">
            <v>Eddy</v>
          </cell>
          <cell r="B17" t="str">
            <v>n/a</v>
          </cell>
          <cell r="J17" t="str">
            <v>-</v>
          </cell>
        </row>
        <row r="18">
          <cell r="A18" t="str">
            <v>Grant</v>
          </cell>
          <cell r="B18" t="str">
            <v>eligible</v>
          </cell>
          <cell r="J18">
            <v>209000</v>
          </cell>
        </row>
        <row r="19">
          <cell r="A19" t="str">
            <v>Guadalupe</v>
          </cell>
          <cell r="B19" t="str">
            <v>eligible</v>
          </cell>
          <cell r="J19">
            <v>602000</v>
          </cell>
        </row>
        <row r="20">
          <cell r="A20" t="str">
            <v>Harding</v>
          </cell>
          <cell r="B20" t="str">
            <v>eligible</v>
          </cell>
          <cell r="J20">
            <v>1031000</v>
          </cell>
        </row>
        <row r="21">
          <cell r="A21" t="str">
            <v>Hidalgo</v>
          </cell>
          <cell r="B21" t="str">
            <v>eligible</v>
          </cell>
          <cell r="J21">
            <v>760000</v>
          </cell>
        </row>
        <row r="22">
          <cell r="A22" t="str">
            <v>Lea</v>
          </cell>
          <cell r="B22" t="str">
            <v>n/a</v>
          </cell>
          <cell r="J22" t="str">
            <v>-</v>
          </cell>
        </row>
        <row r="23">
          <cell r="A23" t="str">
            <v>Lincoln</v>
          </cell>
          <cell r="B23" t="str">
            <v>n/a</v>
          </cell>
          <cell r="J23" t="str">
            <v>-</v>
          </cell>
        </row>
        <row r="24">
          <cell r="A24" t="str">
            <v>Los Alamos</v>
          </cell>
          <cell r="B24" t="str">
            <v>eligible</v>
          </cell>
          <cell r="J24">
            <v>209000</v>
          </cell>
        </row>
        <row r="25">
          <cell r="A25" t="str">
            <v>Luna</v>
          </cell>
          <cell r="B25" t="str">
            <v>eligible</v>
          </cell>
          <cell r="J25">
            <v>229000</v>
          </cell>
        </row>
        <row r="26">
          <cell r="A26" t="str">
            <v>McKinley</v>
          </cell>
          <cell r="B26" t="str">
            <v>n/a</v>
          </cell>
          <cell r="J26" t="str">
            <v>-</v>
          </cell>
        </row>
        <row r="27">
          <cell r="A27" t="str">
            <v>Mora</v>
          </cell>
          <cell r="B27" t="str">
            <v>eligible</v>
          </cell>
          <cell r="J27">
            <v>602000</v>
          </cell>
        </row>
        <row r="28">
          <cell r="A28" t="str">
            <v>Otero</v>
          </cell>
          <cell r="B28" t="str">
            <v>n/a</v>
          </cell>
          <cell r="J28" t="str">
            <v>-</v>
          </cell>
        </row>
        <row r="29">
          <cell r="A29" t="str">
            <v>Quay</v>
          </cell>
          <cell r="B29" t="str">
            <v>eligible</v>
          </cell>
          <cell r="J29">
            <v>602000</v>
          </cell>
        </row>
        <row r="30">
          <cell r="A30" t="str">
            <v>Rio Arriba</v>
          </cell>
          <cell r="B30" t="str">
            <v>eligible</v>
          </cell>
          <cell r="J30">
            <v>229000</v>
          </cell>
        </row>
        <row r="31">
          <cell r="A31" t="str">
            <v>Roosevelt</v>
          </cell>
          <cell r="B31" t="str">
            <v>eligible</v>
          </cell>
          <cell r="J31">
            <v>229000</v>
          </cell>
        </row>
        <row r="32">
          <cell r="A32" t="str">
            <v>Sandoval</v>
          </cell>
          <cell r="B32" t="str">
            <v>n/a</v>
          </cell>
          <cell r="J32" t="str">
            <v>-</v>
          </cell>
        </row>
        <row r="33">
          <cell r="A33" t="str">
            <v>San Juan</v>
          </cell>
          <cell r="B33" t="str">
            <v>n/a</v>
          </cell>
          <cell r="J33" t="str">
            <v>-</v>
          </cell>
        </row>
        <row r="34">
          <cell r="A34" t="str">
            <v>San Miguel</v>
          </cell>
          <cell r="B34" t="str">
            <v>eligible</v>
          </cell>
          <cell r="J34">
            <v>229000</v>
          </cell>
        </row>
        <row r="35">
          <cell r="A35" t="str">
            <v>Santa Fe</v>
          </cell>
          <cell r="B35" t="str">
            <v>n/a</v>
          </cell>
          <cell r="J35" t="str">
            <v>-</v>
          </cell>
        </row>
        <row r="36">
          <cell r="A36" t="str">
            <v>Sierra</v>
          </cell>
          <cell r="B36" t="str">
            <v>eligible</v>
          </cell>
          <cell r="J36">
            <v>443000</v>
          </cell>
        </row>
        <row r="37">
          <cell r="A37" t="str">
            <v>Socorro</v>
          </cell>
          <cell r="B37" t="str">
            <v>eligible</v>
          </cell>
          <cell r="J37">
            <v>341000</v>
          </cell>
        </row>
        <row r="38">
          <cell r="A38" t="str">
            <v>Taos</v>
          </cell>
          <cell r="B38" t="str">
            <v>eligible</v>
          </cell>
          <cell r="J38">
            <v>229000</v>
          </cell>
        </row>
        <row r="39">
          <cell r="A39" t="str">
            <v>Torrance</v>
          </cell>
          <cell r="B39" t="str">
            <v>eligible</v>
          </cell>
          <cell r="J39">
            <v>341000</v>
          </cell>
        </row>
        <row r="40">
          <cell r="A40" t="str">
            <v>Union</v>
          </cell>
          <cell r="B40" t="str">
            <v>eligible</v>
          </cell>
          <cell r="J40">
            <v>760000</v>
          </cell>
        </row>
        <row r="41">
          <cell r="A41" t="str">
            <v>Valencia</v>
          </cell>
          <cell r="B41" t="str">
            <v>n/a</v>
          </cell>
          <cell r="J41" t="str">
            <v>-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2800-08D5-4BBC-9247-64D99985697B}">
  <dimension ref="A1:IW96"/>
  <sheetViews>
    <sheetView tabSelected="1" workbookViewId="0">
      <selection activeCell="G4" sqref="G4"/>
    </sheetView>
  </sheetViews>
  <sheetFormatPr defaultColWidth="16.7109375" defaultRowHeight="15.75" x14ac:dyDescent="0.25"/>
  <cols>
    <col min="1" max="1" width="8.5703125" customWidth="1"/>
    <col min="2" max="2" width="26.5703125" style="2" customWidth="1"/>
    <col min="3" max="3" width="24.28515625" style="1" hidden="1" customWidth="1"/>
    <col min="4" max="4" width="24.28515625" style="3" customWidth="1"/>
    <col min="5" max="5" width="20.7109375" style="2" customWidth="1"/>
    <col min="6" max="6" width="16.7109375" style="2"/>
    <col min="7" max="7" width="91.42578125" style="2" customWidth="1"/>
    <col min="8" max="257" width="16.7109375" style="2"/>
  </cols>
  <sheetData>
    <row r="1" spans="1:7" ht="20.100000000000001" customHeight="1" x14ac:dyDescent="0.25">
      <c r="A1" s="1"/>
      <c r="C1" s="2"/>
    </row>
    <row r="2" spans="1:7" ht="20.100000000000001" customHeight="1" x14ac:dyDescent="0.25">
      <c r="B2" s="4" t="str">
        <f>+'[1]FY Info'!B2</f>
        <v>FY 2026-2027</v>
      </c>
      <c r="C2" s="4"/>
    </row>
    <row r="3" spans="1:7" ht="20.100000000000001" customHeight="1" x14ac:dyDescent="0.25">
      <c r="B3" s="4" t="s">
        <v>0</v>
      </c>
      <c r="C3" s="4"/>
    </row>
    <row r="4" spans="1:7" ht="20.100000000000001" customHeight="1" x14ac:dyDescent="0.25">
      <c r="B4" s="5">
        <f>+'[1]FY Info'!B4</f>
        <v>46295</v>
      </c>
      <c r="D4" s="6"/>
    </row>
    <row r="5" spans="1:7" ht="20.100000000000001" customHeight="1" x14ac:dyDescent="0.25">
      <c r="B5" s="7"/>
    </row>
    <row r="6" spans="1:7" ht="20.100000000000001" customHeight="1" x14ac:dyDescent="0.25">
      <c r="C6" s="8"/>
    </row>
    <row r="7" spans="1:7" ht="20.100000000000001" customHeight="1" x14ac:dyDescent="0.25">
      <c r="B7" s="9"/>
      <c r="C7" s="9"/>
      <c r="D7" s="10"/>
      <c r="E7" s="11" t="s">
        <v>1</v>
      </c>
      <c r="F7" s="12"/>
    </row>
    <row r="8" spans="1:7" ht="20.100000000000001" customHeight="1" x14ac:dyDescent="0.25">
      <c r="B8" s="9" t="s">
        <v>2</v>
      </c>
      <c r="C8" s="13" t="s">
        <v>3</v>
      </c>
      <c r="D8" s="14" t="s">
        <v>4</v>
      </c>
      <c r="E8" s="15" t="s">
        <v>5</v>
      </c>
      <c r="F8" s="16" t="s">
        <v>6</v>
      </c>
    </row>
    <row r="9" spans="1:7" ht="20.100000000000001" customHeight="1" x14ac:dyDescent="0.25">
      <c r="B9" s="17"/>
      <c r="C9" s="18"/>
      <c r="D9" s="19"/>
    </row>
    <row r="10" spans="1:7" ht="20.100000000000001" customHeight="1" x14ac:dyDescent="0.25">
      <c r="B10" s="20"/>
      <c r="C10" s="21"/>
      <c r="D10" s="19"/>
    </row>
    <row r="11" spans="1:7" ht="20.100000000000001" hidden="1" customHeight="1" x14ac:dyDescent="0.25">
      <c r="B11" s="22" t="str">
        <f>+'[1]DISTRIBUTION DETERMINATION'!A9</f>
        <v>Bernalillo</v>
      </c>
      <c r="C11" s="23" t="str">
        <f>+'[1]DISTRIBUTION DETERMINATION'!B9</f>
        <v>n/a</v>
      </c>
      <c r="D11" s="10" t="str">
        <f>+'[1]DISTRIBUTION DETERMINATION'!J9</f>
        <v>-</v>
      </c>
    </row>
    <row r="12" spans="1:7" ht="15.75" customHeight="1" x14ac:dyDescent="0.25">
      <c r="B12" s="22" t="str">
        <f>+'[1]DISTRIBUTION DETERMINATION'!A10</f>
        <v>Catron</v>
      </c>
      <c r="C12" s="23" t="str">
        <f>+'[1]DISTRIBUTION DETERMINATION'!B10</f>
        <v>eligible</v>
      </c>
      <c r="D12" s="24">
        <f>+'[1]DISTRIBUTION DETERMINATION'!J10</f>
        <v>690000</v>
      </c>
      <c r="E12" s="25">
        <f>VLOOKUP(B12,'[1]Prior Yr Small Co Assist Dist'!B11:D43,3)</f>
        <v>570000</v>
      </c>
      <c r="F12" s="26">
        <f>D12-E12</f>
        <v>120000</v>
      </c>
      <c r="G12" s="27" t="s">
        <v>7</v>
      </c>
    </row>
    <row r="13" spans="1:7" ht="15.75" hidden="1" customHeight="1" x14ac:dyDescent="0.25">
      <c r="B13" s="22" t="str">
        <f>+'[1]DISTRIBUTION DETERMINATION'!A11</f>
        <v>Chaves</v>
      </c>
      <c r="C13" s="23" t="str">
        <f>+'[1]DISTRIBUTION DETERMINATION'!B11</f>
        <v>n/a</v>
      </c>
      <c r="D13" s="14" t="str">
        <f>+'[1]DISTRIBUTION DETERMINATION'!J11</f>
        <v>-</v>
      </c>
    </row>
    <row r="14" spans="1:7" ht="15.75" customHeight="1" x14ac:dyDescent="0.25">
      <c r="B14" s="22" t="str">
        <f>+'[1]DISTRIBUTION DETERMINATION'!A12</f>
        <v>Cibola</v>
      </c>
      <c r="C14" s="23" t="str">
        <f>+'[1]DISTRIBUTION DETERMINATION'!B12</f>
        <v>eligible</v>
      </c>
      <c r="D14" s="24">
        <f>+'[1]DISTRIBUTION DETERMINATION'!J12</f>
        <v>341000</v>
      </c>
      <c r="E14" s="25">
        <f>VLOOKUP(B14,'[1]Prior Yr Small Co Assist Dist'!B13:D45,3)</f>
        <v>293000</v>
      </c>
      <c r="F14" s="26">
        <f>D14-E14</f>
        <v>48000</v>
      </c>
      <c r="G14" s="27" t="s">
        <v>7</v>
      </c>
    </row>
    <row r="15" spans="1:7" ht="15.75" hidden="1" customHeight="1" x14ac:dyDescent="0.25">
      <c r="B15" s="22" t="str">
        <f>+'[1]DISTRIBUTION DETERMINATION'!A13</f>
        <v>Colfax</v>
      </c>
      <c r="C15" s="23" t="str">
        <f>+'[1]DISTRIBUTION DETERMINATION'!B13</f>
        <v>n/a</v>
      </c>
      <c r="D15" s="14" t="str">
        <f>+'[1]DISTRIBUTION DETERMINATION'!J13</f>
        <v>-</v>
      </c>
      <c r="E15" s="28"/>
    </row>
    <row r="16" spans="1:7" ht="15.75" customHeight="1" x14ac:dyDescent="0.25">
      <c r="B16" s="22" t="str">
        <f>+'[1]DISTRIBUTION DETERMINATION'!A14</f>
        <v>Curry</v>
      </c>
      <c r="C16" s="23" t="str">
        <f>+'[1]DISTRIBUTION DETERMINATION'!B14</f>
        <v>eligible</v>
      </c>
      <c r="D16" s="24">
        <f>+'[1]DISTRIBUTION DETERMINATION'!J14</f>
        <v>229000</v>
      </c>
      <c r="E16" s="25">
        <f>'[1]Prior Yr Small Co Assist Dist'!D16</f>
        <v>201000</v>
      </c>
      <c r="F16" s="26">
        <f>D16-E16</f>
        <v>28000</v>
      </c>
    </row>
    <row r="17" spans="2:12" ht="15.75" customHeight="1" x14ac:dyDescent="0.25">
      <c r="B17" s="22" t="str">
        <f>+'[1]DISTRIBUTION DETERMINATION'!A15</f>
        <v>De Baca</v>
      </c>
      <c r="C17" s="23" t="str">
        <f>+'[1]DISTRIBUTION DETERMINATION'!B15</f>
        <v>eligible</v>
      </c>
      <c r="D17" s="24">
        <f>+'[1]DISTRIBUTION DETERMINATION'!J15</f>
        <v>760000</v>
      </c>
      <c r="E17" s="25">
        <f>VLOOKUP(B17,'[1]Prior Yr Small Co Assist Dist'!B16:D48,3)</f>
        <v>640000</v>
      </c>
      <c r="F17" s="26">
        <f>D17-E17</f>
        <v>120000</v>
      </c>
      <c r="G17" s="27" t="s">
        <v>7</v>
      </c>
    </row>
    <row r="18" spans="2:12" ht="15.75" hidden="1" customHeight="1" x14ac:dyDescent="0.25">
      <c r="B18" s="22" t="str">
        <f>+'[1]DISTRIBUTION DETERMINATION'!A16</f>
        <v>Dona Ana</v>
      </c>
      <c r="C18" s="23" t="str">
        <f>+'[1]DISTRIBUTION DETERMINATION'!B16</f>
        <v>n/a</v>
      </c>
      <c r="D18" s="14" t="str">
        <f>+'[1]DISTRIBUTION DETERMINATION'!J16</f>
        <v>-</v>
      </c>
    </row>
    <row r="19" spans="2:12" ht="15.75" hidden="1" customHeight="1" x14ac:dyDescent="0.25">
      <c r="B19" s="22" t="str">
        <f>+'[1]DISTRIBUTION DETERMINATION'!A17</f>
        <v>Eddy</v>
      </c>
      <c r="C19" s="23" t="str">
        <f>+'[1]DISTRIBUTION DETERMINATION'!B17</f>
        <v>n/a</v>
      </c>
      <c r="D19" s="14" t="str">
        <f>+'[1]DISTRIBUTION DETERMINATION'!J17</f>
        <v>-</v>
      </c>
    </row>
    <row r="20" spans="2:12" ht="15.75" customHeight="1" x14ac:dyDescent="0.25">
      <c r="B20" s="22" t="str">
        <f>+'[1]DISTRIBUTION DETERMINATION'!A18</f>
        <v>Grant</v>
      </c>
      <c r="C20" s="23" t="str">
        <f>+'[1]DISTRIBUTION DETERMINATION'!B18</f>
        <v>eligible</v>
      </c>
      <c r="D20" s="24">
        <f>+'[1]DISTRIBUTION DETERMINATION'!J18</f>
        <v>209000</v>
      </c>
      <c r="E20" s="25">
        <f>VLOOKUP(B20,'[1]Prior Yr Small Co Assist Dist'!B19:D51,3)</f>
        <v>181000</v>
      </c>
      <c r="F20" s="26">
        <f>D20-E20</f>
        <v>28000</v>
      </c>
      <c r="G20" s="27" t="s">
        <v>7</v>
      </c>
    </row>
    <row r="21" spans="2:12" ht="20.100000000000001" customHeight="1" x14ac:dyDescent="0.25">
      <c r="B21" s="22" t="str">
        <f>+'[1]DISTRIBUTION DETERMINATION'!A19</f>
        <v>Guadalupe</v>
      </c>
      <c r="C21" s="23" t="str">
        <f>+'[1]DISTRIBUTION DETERMINATION'!B19</f>
        <v>eligible</v>
      </c>
      <c r="D21" s="24">
        <f>+'[1]DISTRIBUTION DETERMINATION'!J19</f>
        <v>602000</v>
      </c>
      <c r="E21" s="25">
        <f>VLOOKUP(B21,'[1]Prior Yr Small Co Assist Dist'!B20:D52,3)</f>
        <v>509000</v>
      </c>
      <c r="F21" s="26">
        <f>D21-E21</f>
        <v>93000</v>
      </c>
      <c r="G21" s="27" t="s">
        <v>7</v>
      </c>
    </row>
    <row r="22" spans="2:12" ht="20.100000000000001" customHeight="1" x14ac:dyDescent="0.25">
      <c r="B22" s="22" t="str">
        <f>+'[1]DISTRIBUTION DETERMINATION'!A20</f>
        <v>Harding</v>
      </c>
      <c r="C22" s="23" t="str">
        <f>+'[1]DISTRIBUTION DETERMINATION'!B20</f>
        <v>eligible</v>
      </c>
      <c r="D22" s="24">
        <f>+'[1]DISTRIBUTION DETERMINATION'!J20</f>
        <v>1031000</v>
      </c>
      <c r="E22" s="25">
        <f>VLOOKUP(B22,'[1]Prior Yr Small Co Assist Dist'!B21:D53,3)</f>
        <v>863000</v>
      </c>
      <c r="F22" s="26">
        <f>D22-E22</f>
        <v>168000</v>
      </c>
      <c r="G22" s="27" t="s">
        <v>7</v>
      </c>
    </row>
    <row r="23" spans="2:12" ht="20.100000000000001" customHeight="1" x14ac:dyDescent="0.25">
      <c r="B23" s="22" t="str">
        <f>+'[1]DISTRIBUTION DETERMINATION'!A21</f>
        <v>Hidalgo</v>
      </c>
      <c r="C23" s="23" t="str">
        <f>+'[1]DISTRIBUTION DETERMINATION'!B21</f>
        <v>eligible</v>
      </c>
      <c r="D23" s="24">
        <f>+'[1]DISTRIBUTION DETERMINATION'!J21</f>
        <v>760000</v>
      </c>
      <c r="E23" s="25">
        <f>VLOOKUP(B23,'[1]Prior Yr Small Co Assist Dist'!B22:D54,3)</f>
        <v>640000</v>
      </c>
      <c r="F23" s="26">
        <f>D23-E23</f>
        <v>120000</v>
      </c>
      <c r="G23" s="27" t="s">
        <v>7</v>
      </c>
    </row>
    <row r="24" spans="2:12" ht="20.100000000000001" hidden="1" customHeight="1" x14ac:dyDescent="0.25">
      <c r="B24" s="22" t="str">
        <f>+'[1]DISTRIBUTION DETERMINATION'!A22</f>
        <v>Lea</v>
      </c>
      <c r="C24" s="23" t="str">
        <f>+'[1]DISTRIBUTION DETERMINATION'!B22</f>
        <v>n/a</v>
      </c>
      <c r="D24" s="14" t="str">
        <f>+'[1]DISTRIBUTION DETERMINATION'!J22</f>
        <v>-</v>
      </c>
    </row>
    <row r="25" spans="2:12" ht="20.100000000000001" hidden="1" customHeight="1" x14ac:dyDescent="0.25">
      <c r="B25" s="22" t="str">
        <f>+'[1]DISTRIBUTION DETERMINATION'!A23</f>
        <v>Lincoln</v>
      </c>
      <c r="C25" s="23" t="str">
        <f>+'[1]DISTRIBUTION DETERMINATION'!B23</f>
        <v>n/a</v>
      </c>
      <c r="D25" s="14" t="str">
        <f>+'[1]DISTRIBUTION DETERMINATION'!J23</f>
        <v>-</v>
      </c>
    </row>
    <row r="26" spans="2:12" ht="20.100000000000001" customHeight="1" x14ac:dyDescent="0.25">
      <c r="B26" s="22" t="str">
        <f>+'[1]DISTRIBUTION DETERMINATION'!A24</f>
        <v>Los Alamos</v>
      </c>
      <c r="C26" s="23" t="str">
        <f>+'[1]DISTRIBUTION DETERMINATION'!B24</f>
        <v>eligible</v>
      </c>
      <c r="D26" s="24">
        <f>+'[1]DISTRIBUTION DETERMINATION'!J24</f>
        <v>209000</v>
      </c>
      <c r="E26" s="25">
        <f>VLOOKUP(B26,'[1]Prior Yr Small Co Assist Dist'!B25:D57,3)</f>
        <v>181000</v>
      </c>
      <c r="F26" s="26">
        <f>D26-E26</f>
        <v>28000</v>
      </c>
      <c r="G26" s="27" t="s">
        <v>7</v>
      </c>
    </row>
    <row r="27" spans="2:12" ht="20.100000000000001" customHeight="1" x14ac:dyDescent="0.25">
      <c r="B27" s="22" t="str">
        <f>+'[1]DISTRIBUTION DETERMINATION'!A25</f>
        <v>Luna</v>
      </c>
      <c r="C27" s="23" t="str">
        <f>+'[1]DISTRIBUTION DETERMINATION'!B25</f>
        <v>eligible</v>
      </c>
      <c r="D27" s="24">
        <f>+'[1]DISTRIBUTION DETERMINATION'!J25</f>
        <v>229000</v>
      </c>
      <c r="E27" s="25">
        <f>VLOOKUP(B27,'[1]Prior Yr Small Co Assist Dist'!B26:D58,3)</f>
        <v>201000</v>
      </c>
      <c r="F27" s="26">
        <f>D27-E27</f>
        <v>28000</v>
      </c>
      <c r="G27" s="27" t="s">
        <v>7</v>
      </c>
    </row>
    <row r="28" spans="2:12" ht="20.100000000000001" hidden="1" customHeight="1" x14ac:dyDescent="0.25">
      <c r="B28" s="22" t="str">
        <f>+'[1]DISTRIBUTION DETERMINATION'!A26</f>
        <v>McKinley</v>
      </c>
      <c r="C28" s="23" t="str">
        <f>+'[1]DISTRIBUTION DETERMINATION'!B26</f>
        <v>n/a</v>
      </c>
      <c r="D28" s="14" t="str">
        <f>+'[1]DISTRIBUTION DETERMINATION'!J26</f>
        <v>-</v>
      </c>
    </row>
    <row r="29" spans="2:12" ht="20.100000000000001" customHeight="1" x14ac:dyDescent="0.25">
      <c r="B29" s="22" t="str">
        <f>+'[1]DISTRIBUTION DETERMINATION'!A27</f>
        <v>Mora</v>
      </c>
      <c r="C29" s="23" t="str">
        <f>+'[1]DISTRIBUTION DETERMINATION'!B27</f>
        <v>eligible</v>
      </c>
      <c r="D29" s="24">
        <f>+'[1]DISTRIBUTION DETERMINATION'!J27</f>
        <v>602000</v>
      </c>
      <c r="E29" s="25">
        <f>VLOOKUP(B29,'[1]Prior Yr Small Co Assist Dist'!B28:D60,3)</f>
        <v>509000</v>
      </c>
      <c r="F29" s="26">
        <f>D29-E29</f>
        <v>93000</v>
      </c>
      <c r="G29" s="27" t="s">
        <v>7</v>
      </c>
    </row>
    <row r="30" spans="2:12" ht="20.100000000000001" hidden="1" customHeight="1" x14ac:dyDescent="0.25">
      <c r="B30" s="22" t="str">
        <f>+'[1]DISTRIBUTION DETERMINATION'!A28</f>
        <v>Otero</v>
      </c>
      <c r="C30" s="23" t="str">
        <f>+'[1]DISTRIBUTION DETERMINATION'!B28</f>
        <v>n/a</v>
      </c>
      <c r="D30" s="14" t="str">
        <f>+'[1]DISTRIBUTION DETERMINATION'!J28</f>
        <v>-</v>
      </c>
    </row>
    <row r="31" spans="2:12" ht="20.100000000000001" customHeight="1" x14ac:dyDescent="0.25">
      <c r="B31" s="22" t="str">
        <f>+'[1]DISTRIBUTION DETERMINATION'!A29</f>
        <v>Quay</v>
      </c>
      <c r="C31" s="23" t="str">
        <f>+'[1]DISTRIBUTION DETERMINATION'!B29</f>
        <v>eligible</v>
      </c>
      <c r="D31" s="24">
        <f>+'[1]DISTRIBUTION DETERMINATION'!J29</f>
        <v>602000</v>
      </c>
      <c r="E31" s="25">
        <f>VLOOKUP(B31,'[1]Prior Yr Small Co Assist Dist'!B30:D62,3)</f>
        <v>509000</v>
      </c>
      <c r="F31" s="26">
        <f>D31-E31</f>
        <v>93000</v>
      </c>
      <c r="G31" s="27" t="s">
        <v>7</v>
      </c>
      <c r="H31" s="29"/>
      <c r="I31" s="29"/>
      <c r="J31" s="29"/>
      <c r="K31" s="29"/>
      <c r="L31" s="29"/>
    </row>
    <row r="32" spans="2:12" ht="20.100000000000001" customHeight="1" x14ac:dyDescent="0.25">
      <c r="B32" s="22" t="str">
        <f>+'[1]DISTRIBUTION DETERMINATION'!A30</f>
        <v>Rio Arriba</v>
      </c>
      <c r="C32" s="23" t="str">
        <f>+'[1]DISTRIBUTION DETERMINATION'!B30</f>
        <v>eligible</v>
      </c>
      <c r="D32" s="24">
        <f>+'[1]DISTRIBUTION DETERMINATION'!J30</f>
        <v>229000</v>
      </c>
      <c r="E32" s="25">
        <f>VLOOKUP(B32,'[1]Prior Yr Small Co Assist Dist'!B31:D63,3)</f>
        <v>201000</v>
      </c>
      <c r="F32" s="26">
        <f>D32-E32</f>
        <v>28000</v>
      </c>
      <c r="G32" s="27" t="s">
        <v>7</v>
      </c>
    </row>
    <row r="33" spans="2:7" ht="20.100000000000001" customHeight="1" x14ac:dyDescent="0.25">
      <c r="B33" s="22" t="str">
        <f>+'[1]DISTRIBUTION DETERMINATION'!A31</f>
        <v>Roosevelt</v>
      </c>
      <c r="C33" s="23" t="str">
        <f>+'[1]DISTRIBUTION DETERMINATION'!B31</f>
        <v>eligible</v>
      </c>
      <c r="D33" s="24">
        <f>+'[1]DISTRIBUTION DETERMINATION'!J31</f>
        <v>229000</v>
      </c>
      <c r="E33" s="25">
        <f>VLOOKUP(B33,'[1]Prior Yr Small Co Assist Dist'!B32:D64,3)</f>
        <v>201000</v>
      </c>
      <c r="F33" s="26">
        <f>D33-E33</f>
        <v>28000</v>
      </c>
      <c r="G33" s="27" t="s">
        <v>7</v>
      </c>
    </row>
    <row r="34" spans="2:7" ht="20.100000000000001" hidden="1" customHeight="1" x14ac:dyDescent="0.25">
      <c r="B34" s="22" t="str">
        <f>+'[1]DISTRIBUTION DETERMINATION'!A32</f>
        <v>Sandoval</v>
      </c>
      <c r="C34" s="23" t="str">
        <f>+'[1]DISTRIBUTION DETERMINATION'!B32</f>
        <v>n/a</v>
      </c>
      <c r="D34" s="14" t="str">
        <f>+'[1]DISTRIBUTION DETERMINATION'!J32</f>
        <v>-</v>
      </c>
      <c r="G34" s="27"/>
    </row>
    <row r="35" spans="2:7" ht="20.100000000000001" hidden="1" customHeight="1" x14ac:dyDescent="0.25">
      <c r="B35" s="22" t="str">
        <f>+'[1]DISTRIBUTION DETERMINATION'!A33</f>
        <v>San Juan</v>
      </c>
      <c r="C35" s="23" t="str">
        <f>+'[1]DISTRIBUTION DETERMINATION'!B33</f>
        <v>n/a</v>
      </c>
      <c r="D35" s="14" t="str">
        <f>+'[1]DISTRIBUTION DETERMINATION'!J33</f>
        <v>-</v>
      </c>
      <c r="G35" s="27"/>
    </row>
    <row r="36" spans="2:7" ht="20.100000000000001" customHeight="1" x14ac:dyDescent="0.25">
      <c r="B36" s="22" t="str">
        <f>+'[1]DISTRIBUTION DETERMINATION'!A34</f>
        <v>San Miguel</v>
      </c>
      <c r="C36" s="23" t="str">
        <f>+'[1]DISTRIBUTION DETERMINATION'!B34</f>
        <v>eligible</v>
      </c>
      <c r="D36" s="24">
        <f>+'[1]DISTRIBUTION DETERMINATION'!J34</f>
        <v>229000</v>
      </c>
      <c r="E36" s="25">
        <f>VLOOKUP(B36,'[1]Prior Yr Small Co Assist Dist'!B35:D67,3)</f>
        <v>201000</v>
      </c>
      <c r="F36" s="26">
        <f>D36-E36</f>
        <v>28000</v>
      </c>
      <c r="G36" s="27" t="s">
        <v>7</v>
      </c>
    </row>
    <row r="37" spans="2:7" ht="20.100000000000001" hidden="1" customHeight="1" x14ac:dyDescent="0.25">
      <c r="B37" s="22" t="str">
        <f>+'[1]DISTRIBUTION DETERMINATION'!A35</f>
        <v>Santa Fe</v>
      </c>
      <c r="C37" s="23" t="str">
        <f>+'[1]DISTRIBUTION DETERMINATION'!B35</f>
        <v>n/a</v>
      </c>
      <c r="D37" s="14" t="str">
        <f>+'[1]DISTRIBUTION DETERMINATION'!J35</f>
        <v>-</v>
      </c>
      <c r="G37" s="27"/>
    </row>
    <row r="38" spans="2:7" ht="20.100000000000001" customHeight="1" x14ac:dyDescent="0.25">
      <c r="B38" s="22" t="str">
        <f>+'[1]DISTRIBUTION DETERMINATION'!A36</f>
        <v>Sierra</v>
      </c>
      <c r="C38" s="23" t="str">
        <f>+'[1]DISTRIBUTION DETERMINATION'!B36</f>
        <v>eligible</v>
      </c>
      <c r="D38" s="24">
        <f>+'[1]DISTRIBUTION DETERMINATION'!J36</f>
        <v>443000</v>
      </c>
      <c r="E38" s="25">
        <f>VLOOKUP(B38,'[1]Prior Yr Small Co Assist Dist'!B37:D69,3)</f>
        <v>378000</v>
      </c>
      <c r="F38" s="26">
        <f>D38-E38</f>
        <v>65000</v>
      </c>
      <c r="G38" s="27" t="s">
        <v>7</v>
      </c>
    </row>
    <row r="39" spans="2:7" ht="20.100000000000001" customHeight="1" x14ac:dyDescent="0.25">
      <c r="B39" s="22" t="str">
        <f>+'[1]DISTRIBUTION DETERMINATION'!A37</f>
        <v>Socorro</v>
      </c>
      <c r="C39" s="23" t="str">
        <f>+'[1]DISTRIBUTION DETERMINATION'!B37</f>
        <v>eligible</v>
      </c>
      <c r="D39" s="24">
        <f>+'[1]DISTRIBUTION DETERMINATION'!J37</f>
        <v>341000</v>
      </c>
      <c r="E39" s="25">
        <f>VLOOKUP(B39,'[1]Prior Yr Small Co Assist Dist'!B38:D70,3)</f>
        <v>293000</v>
      </c>
      <c r="F39" s="26">
        <f>D39-E39</f>
        <v>48000</v>
      </c>
      <c r="G39" s="27" t="s">
        <v>7</v>
      </c>
    </row>
    <row r="40" spans="2:7" ht="20.100000000000001" customHeight="1" x14ac:dyDescent="0.25">
      <c r="B40" s="22" t="str">
        <f>+'[1]DISTRIBUTION DETERMINATION'!A38</f>
        <v>Taos</v>
      </c>
      <c r="C40" s="23" t="str">
        <f>+'[1]DISTRIBUTION DETERMINATION'!B38</f>
        <v>eligible</v>
      </c>
      <c r="D40" s="24">
        <f>+'[1]DISTRIBUTION DETERMINATION'!J38</f>
        <v>229000</v>
      </c>
      <c r="E40" s="25">
        <f>VLOOKUP(B40,'[1]Prior Yr Small Co Assist Dist'!B39:D71,3)</f>
        <v>201000</v>
      </c>
      <c r="F40" s="26">
        <f>D40-E40</f>
        <v>28000</v>
      </c>
      <c r="G40" s="27" t="s">
        <v>7</v>
      </c>
    </row>
    <row r="41" spans="2:7" ht="20.100000000000001" customHeight="1" x14ac:dyDescent="0.25">
      <c r="B41" s="22" t="str">
        <f>+'[1]DISTRIBUTION DETERMINATION'!A39</f>
        <v>Torrance</v>
      </c>
      <c r="C41" s="23" t="str">
        <f>+'[1]DISTRIBUTION DETERMINATION'!B39</f>
        <v>eligible</v>
      </c>
      <c r="D41" s="24">
        <f>+'[1]DISTRIBUTION DETERMINATION'!J39</f>
        <v>341000</v>
      </c>
      <c r="E41" s="25">
        <f>VLOOKUP(B41,'[1]Prior Yr Small Co Assist Dist'!B40:D72,3)</f>
        <v>293000</v>
      </c>
      <c r="F41" s="26">
        <f>D41-E41</f>
        <v>48000</v>
      </c>
      <c r="G41" s="27" t="s">
        <v>7</v>
      </c>
    </row>
    <row r="42" spans="2:7" ht="20.100000000000001" customHeight="1" x14ac:dyDescent="0.25">
      <c r="B42" s="22" t="str">
        <f>+'[1]DISTRIBUTION DETERMINATION'!A40</f>
        <v>Union</v>
      </c>
      <c r="C42" s="23" t="str">
        <f>+'[1]DISTRIBUTION DETERMINATION'!B40</f>
        <v>eligible</v>
      </c>
      <c r="D42" s="24">
        <f>+'[1]DISTRIBUTION DETERMINATION'!J40</f>
        <v>760000</v>
      </c>
      <c r="E42" s="30">
        <f>'[1]Prior Yr Small Co Assist Dist'!D42</f>
        <v>640000</v>
      </c>
      <c r="F42" s="31">
        <f>D42-E42</f>
        <v>120000</v>
      </c>
      <c r="G42" s="27" t="s">
        <v>7</v>
      </c>
    </row>
    <row r="43" spans="2:7" ht="20.100000000000001" hidden="1" customHeight="1" x14ac:dyDescent="0.25">
      <c r="B43" s="22" t="str">
        <f>+'[1]DISTRIBUTION DETERMINATION'!A41</f>
        <v>Valencia</v>
      </c>
      <c r="C43" s="23" t="str">
        <f>+'[1]DISTRIBUTION DETERMINATION'!B41</f>
        <v>n/a</v>
      </c>
      <c r="D43" s="32" t="str">
        <f>+'[1]DISTRIBUTION DETERMINATION'!J41</f>
        <v>-</v>
      </c>
    </row>
    <row r="44" spans="2:7" ht="20.100000000000001" customHeight="1" x14ac:dyDescent="0.25">
      <c r="B44" s="33"/>
      <c r="C44" s="34"/>
      <c r="D44" s="35"/>
      <c r="E44" s="25"/>
      <c r="F44" s="26"/>
    </row>
    <row r="45" spans="2:7" ht="20.100000000000001" customHeight="1" x14ac:dyDescent="0.25">
      <c r="B45" s="36" t="s">
        <v>8</v>
      </c>
      <c r="C45" s="37"/>
      <c r="D45" s="38">
        <f>SUBTOTAL(9,D12:D42)</f>
        <v>9065000</v>
      </c>
      <c r="E45" s="39">
        <f>SUBTOTAL(9,E12:E42)</f>
        <v>7705000</v>
      </c>
      <c r="F45" s="40">
        <f>SUBTOTAL(9,F12:F42)</f>
        <v>1360000</v>
      </c>
    </row>
    <row r="46" spans="2:7" ht="20.100000000000001" customHeight="1" x14ac:dyDescent="0.25">
      <c r="C46" s="41"/>
    </row>
    <row r="47" spans="2:7" ht="20.100000000000001" customHeight="1" x14ac:dyDescent="0.25">
      <c r="B47" s="42" t="s">
        <v>9</v>
      </c>
      <c r="C47" s="27"/>
      <c r="D47" s="27"/>
      <c r="E47" s="27"/>
      <c r="F47" s="27"/>
      <c r="G47" s="27"/>
    </row>
    <row r="48" spans="2:7" ht="20.100000000000001" customHeight="1" x14ac:dyDescent="0.25">
      <c r="C48" s="41"/>
    </row>
    <row r="49" spans="3:7" ht="20.100000000000001" customHeight="1" x14ac:dyDescent="0.25">
      <c r="C49" s="41"/>
    </row>
    <row r="50" spans="3:7" ht="20.100000000000001" customHeight="1" x14ac:dyDescent="0.25">
      <c r="C50" s="41"/>
    </row>
    <row r="51" spans="3:7" ht="20.100000000000001" customHeight="1" x14ac:dyDescent="0.25">
      <c r="C51" s="41"/>
    </row>
    <row r="52" spans="3:7" ht="20.100000000000001" customHeight="1" x14ac:dyDescent="0.25">
      <c r="C52" s="41"/>
    </row>
    <row r="53" spans="3:7" ht="20.100000000000001" customHeight="1" x14ac:dyDescent="0.25">
      <c r="G53" s="2">
        <f>837000-628000</f>
        <v>209000</v>
      </c>
    </row>
    <row r="54" spans="3:7" ht="20.100000000000001" customHeight="1" x14ac:dyDescent="0.25"/>
    <row r="55" spans="3:7" ht="20.100000000000001" customHeight="1" x14ac:dyDescent="0.25"/>
    <row r="56" spans="3:7" ht="20.100000000000001" customHeight="1" x14ac:dyDescent="0.25"/>
    <row r="57" spans="3:7" ht="20.100000000000001" customHeight="1" x14ac:dyDescent="0.25"/>
    <row r="58" spans="3:7" ht="20.100000000000001" customHeight="1" x14ac:dyDescent="0.25"/>
    <row r="59" spans="3:7" ht="20.100000000000001" customHeight="1" x14ac:dyDescent="0.25"/>
    <row r="60" spans="3:7" ht="20.100000000000001" customHeight="1" x14ac:dyDescent="0.25"/>
    <row r="61" spans="3:7" ht="20.100000000000001" customHeight="1" x14ac:dyDescent="0.25"/>
    <row r="62" spans="3:7" ht="20.100000000000001" customHeight="1" x14ac:dyDescent="0.25"/>
    <row r="63" spans="3:7" ht="20.100000000000001" customHeight="1" x14ac:dyDescent="0.25"/>
    <row r="64" spans="3:7" ht="20.100000000000001" customHeight="1" x14ac:dyDescent="0.25"/>
    <row r="65" spans="3:3" ht="20.100000000000001" customHeight="1" x14ac:dyDescent="0.25"/>
    <row r="66" spans="3:3" ht="20.100000000000001" customHeight="1" x14ac:dyDescent="0.25"/>
    <row r="67" spans="3:3" ht="20.100000000000001" customHeight="1" x14ac:dyDescent="0.25"/>
    <row r="68" spans="3:3" ht="20.100000000000001" customHeight="1" x14ac:dyDescent="0.25"/>
    <row r="69" spans="3:3" ht="20.100000000000001" customHeight="1" x14ac:dyDescent="0.25">
      <c r="C69" s="43"/>
    </row>
    <row r="70" spans="3:3" ht="20.100000000000001" customHeight="1" x14ac:dyDescent="0.25">
      <c r="C70" s="44"/>
    </row>
    <row r="71" spans="3:3" ht="20.100000000000001" customHeight="1" x14ac:dyDescent="0.25">
      <c r="C71" s="44"/>
    </row>
    <row r="72" spans="3:3" ht="20.100000000000001" customHeight="1" x14ac:dyDescent="0.25">
      <c r="C72" s="44"/>
    </row>
    <row r="73" spans="3:3" ht="20.100000000000001" customHeight="1" x14ac:dyDescent="0.25">
      <c r="C73" s="44"/>
    </row>
    <row r="74" spans="3:3" ht="20.100000000000001" customHeight="1" x14ac:dyDescent="0.25">
      <c r="C74" s="44"/>
    </row>
    <row r="75" spans="3:3" ht="20.100000000000001" customHeight="1" x14ac:dyDescent="0.25">
      <c r="C75" s="44"/>
    </row>
    <row r="76" spans="3:3" ht="20.100000000000001" customHeight="1" x14ac:dyDescent="0.25">
      <c r="C76" s="44"/>
    </row>
    <row r="77" spans="3:3" ht="20.100000000000001" customHeight="1" x14ac:dyDescent="0.25"/>
    <row r="78" spans="3:3" ht="20.100000000000001" customHeight="1" x14ac:dyDescent="0.25"/>
    <row r="79" spans="3:3" ht="20.100000000000001" customHeight="1" x14ac:dyDescent="0.25"/>
    <row r="80" spans="3:3" ht="20.100000000000001" customHeight="1" x14ac:dyDescent="0.25"/>
    <row r="84" spans="3:3" ht="20.100000000000001" customHeight="1" x14ac:dyDescent="0.25">
      <c r="C84" s="43"/>
    </row>
    <row r="85" spans="3:3" ht="20.100000000000001" customHeight="1" x14ac:dyDescent="0.25">
      <c r="C85" s="41"/>
    </row>
    <row r="86" spans="3:3" ht="20.100000000000001" customHeight="1" x14ac:dyDescent="0.25">
      <c r="C86" s="41"/>
    </row>
    <row r="87" spans="3:3" ht="20.100000000000001" customHeight="1" x14ac:dyDescent="0.25">
      <c r="C87" s="41"/>
    </row>
    <row r="88" spans="3:3" ht="20.100000000000001" customHeight="1" x14ac:dyDescent="0.25">
      <c r="C88" s="41"/>
    </row>
    <row r="89" spans="3:3" ht="20.100000000000001" customHeight="1" x14ac:dyDescent="0.25">
      <c r="C89" s="41"/>
    </row>
    <row r="90" spans="3:3" ht="20.100000000000001" customHeight="1" x14ac:dyDescent="0.25">
      <c r="C90" s="41"/>
    </row>
    <row r="91" spans="3:3" ht="20.100000000000001" customHeight="1" x14ac:dyDescent="0.25">
      <c r="C91" s="41"/>
    </row>
    <row r="92" spans="3:3" ht="20.100000000000001" customHeight="1" x14ac:dyDescent="0.25">
      <c r="C92" s="41"/>
    </row>
    <row r="93" spans="3:3" ht="20.100000000000001" customHeight="1" x14ac:dyDescent="0.25">
      <c r="C93" s="41"/>
    </row>
    <row r="94" spans="3:3" ht="20.100000000000001" customHeight="1" x14ac:dyDescent="0.25">
      <c r="C94" s="41"/>
    </row>
    <row r="95" spans="3:3" ht="20.100000000000001" customHeight="1" x14ac:dyDescent="0.25">
      <c r="C95" s="41"/>
    </row>
    <row r="96" spans="3:3" ht="20.100000000000001" customHeight="1" x14ac:dyDescent="0.25">
      <c r="C96" s="4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Chavez, Paul, DFA</dc:creator>
  <cp:lastModifiedBy>Chavez, Paul, DFA</cp:lastModifiedBy>
  <dcterms:created xsi:type="dcterms:W3CDTF">2026-10-05T20:03:29Z</dcterms:created>
  <dcterms:modified xsi:type="dcterms:W3CDTF">2026-10-05T20:04:34Z</dcterms:modified>
</cp:coreProperties>
</file>